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nvestice\Strategické projekty\05_Areál Jedovnická 4\ITI\VŘ\Stavba\Dotazy\2021-06-04_váha\"/>
    </mc:Choice>
  </mc:AlternateContent>
  <xr:revisionPtr revIDLastSave="0" documentId="8_{FA9319A9-D36C-4A64-943F-7CA036256A35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6.1 SO 06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06.1 SO 06.1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06.1 SO 06.1 Pol'!$A$1:$X$66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95" i="12" l="1"/>
  <c r="O95" i="12"/>
  <c r="K95" i="12"/>
  <c r="I95" i="12"/>
  <c r="G95" i="12"/>
  <c r="M95" i="12" s="1"/>
  <c r="Q90" i="12"/>
  <c r="O90" i="12"/>
  <c r="M90" i="12"/>
  <c r="K90" i="12"/>
  <c r="I90" i="12"/>
  <c r="G90" i="12"/>
  <c r="Q89" i="12"/>
  <c r="O89" i="12"/>
  <c r="K89" i="12"/>
  <c r="I89" i="12"/>
  <c r="G89" i="12"/>
  <c r="M89" i="12" s="1"/>
  <c r="Q88" i="12"/>
  <c r="O88" i="12"/>
  <c r="M88" i="12"/>
  <c r="K88" i="12"/>
  <c r="I88" i="12"/>
  <c r="G88" i="12"/>
  <c r="Q87" i="12"/>
  <c r="O87" i="12"/>
  <c r="K87" i="12"/>
  <c r="I87" i="12"/>
  <c r="G87" i="12"/>
  <c r="M87" i="12" s="1"/>
  <c r="Q86" i="12"/>
  <c r="O86" i="12"/>
  <c r="M86" i="12"/>
  <c r="K86" i="12"/>
  <c r="I86" i="12"/>
  <c r="G86" i="12"/>
  <c r="Q85" i="12"/>
  <c r="O85" i="12"/>
  <c r="K85" i="12"/>
  <c r="I85" i="12"/>
  <c r="G85" i="12"/>
  <c r="M85" i="12" s="1"/>
  <c r="Q81" i="12"/>
  <c r="O81" i="12"/>
  <c r="M81" i="12"/>
  <c r="K81" i="12"/>
  <c r="I81" i="12"/>
  <c r="G81" i="12"/>
  <c r="Q77" i="12"/>
  <c r="O77" i="12"/>
  <c r="K77" i="12"/>
  <c r="I77" i="12"/>
  <c r="G77" i="12"/>
  <c r="M77" i="12" s="1"/>
  <c r="Q76" i="12"/>
  <c r="O76" i="12"/>
  <c r="M76" i="12"/>
  <c r="K76" i="12"/>
  <c r="I76" i="12"/>
  <c r="G76" i="12"/>
  <c r="Q75" i="12"/>
  <c r="O75" i="12"/>
  <c r="K75" i="12"/>
  <c r="I75" i="12"/>
  <c r="G75" i="12"/>
  <c r="M75" i="12" s="1"/>
  <c r="Q74" i="12"/>
  <c r="O74" i="12"/>
  <c r="M74" i="12"/>
  <c r="K74" i="12"/>
  <c r="I74" i="12"/>
  <c r="G74" i="12"/>
  <c r="Q57" i="12"/>
  <c r="O57" i="12"/>
  <c r="K57" i="12"/>
  <c r="I57" i="12"/>
  <c r="G57" i="12"/>
  <c r="M57" i="12" s="1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2" i="12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I31" i="12"/>
  <c r="Q31" i="12"/>
  <c r="G32" i="12"/>
  <c r="I32" i="12"/>
  <c r="K32" i="12"/>
  <c r="K31" i="12" s="1"/>
  <c r="M32" i="12"/>
  <c r="O32" i="12"/>
  <c r="Q32" i="12"/>
  <c r="V32" i="12"/>
  <c r="V31" i="12" s="1"/>
  <c r="G33" i="12"/>
  <c r="G31" i="12" s="1"/>
  <c r="I33" i="12"/>
  <c r="K33" i="12"/>
  <c r="M33" i="12"/>
  <c r="O33" i="12"/>
  <c r="O31" i="12" s="1"/>
  <c r="Q33" i="12"/>
  <c r="V33" i="12"/>
  <c r="G35" i="12"/>
  <c r="M35" i="12" s="1"/>
  <c r="I35" i="12"/>
  <c r="K35" i="12"/>
  <c r="O35" i="12"/>
  <c r="Q35" i="12"/>
  <c r="Q34" i="12" s="1"/>
  <c r="V35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2" i="12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V46" i="12"/>
  <c r="G47" i="12"/>
  <c r="G46" i="12" s="1"/>
  <c r="I47" i="12"/>
  <c r="I46" i="12" s="1"/>
  <c r="K47" i="12"/>
  <c r="K46" i="12" s="1"/>
  <c r="M47" i="12"/>
  <c r="M46" i="12" s="1"/>
  <c r="O47" i="12"/>
  <c r="O46" i="12" s="1"/>
  <c r="Q47" i="12"/>
  <c r="Q46" i="12" s="1"/>
  <c r="V47" i="12"/>
  <c r="K48" i="12"/>
  <c r="G49" i="12"/>
  <c r="M49" i="12" s="1"/>
  <c r="M48" i="12" s="1"/>
  <c r="I49" i="12"/>
  <c r="I48" i="12" s="1"/>
  <c r="K49" i="12"/>
  <c r="O49" i="12"/>
  <c r="O48" i="12" s="1"/>
  <c r="Q49" i="12"/>
  <c r="Q48" i="12" s="1"/>
  <c r="V49" i="12"/>
  <c r="V48" i="12" s="1"/>
  <c r="O50" i="12"/>
  <c r="V50" i="12"/>
  <c r="G51" i="12"/>
  <c r="M51" i="12" s="1"/>
  <c r="M50" i="12" s="1"/>
  <c r="I51" i="12"/>
  <c r="I50" i="12" s="1"/>
  <c r="K51" i="12"/>
  <c r="K50" i="12" s="1"/>
  <c r="O51" i="12"/>
  <c r="Q51" i="12"/>
  <c r="Q50" i="12" s="1"/>
  <c r="V51" i="12"/>
  <c r="K52" i="12"/>
  <c r="O52" i="12"/>
  <c r="G53" i="12"/>
  <c r="G52" i="12" s="1"/>
  <c r="I53" i="12"/>
  <c r="I52" i="12" s="1"/>
  <c r="K53" i="12"/>
  <c r="M53" i="12"/>
  <c r="M52" i="12" s="1"/>
  <c r="O53" i="12"/>
  <c r="Q53" i="12"/>
  <c r="Q52" i="12" s="1"/>
  <c r="V53" i="12"/>
  <c r="V52" i="12" s="1"/>
  <c r="O54" i="12"/>
  <c r="V54" i="12"/>
  <c r="G55" i="12"/>
  <c r="M55" i="12" s="1"/>
  <c r="M54" i="12" s="1"/>
  <c r="I55" i="12"/>
  <c r="I54" i="12" s="1"/>
  <c r="K55" i="12"/>
  <c r="K54" i="12" s="1"/>
  <c r="O55" i="12"/>
  <c r="Q55" i="12"/>
  <c r="Q54" i="12" s="1"/>
  <c r="V55" i="12"/>
  <c r="K56" i="12"/>
  <c r="O56" i="12"/>
  <c r="G56" i="12"/>
  <c r="I56" i="12"/>
  <c r="Q56" i="12"/>
  <c r="V57" i="12"/>
  <c r="V56" i="12" s="1"/>
  <c r="J61" i="1"/>
  <c r="J62" i="1"/>
  <c r="J60" i="1"/>
  <c r="J59" i="1"/>
  <c r="J58" i="1"/>
  <c r="J56" i="1"/>
  <c r="J55" i="1"/>
  <c r="J54" i="1"/>
  <c r="AZ47" i="1"/>
  <c r="AZ45" i="1"/>
  <c r="F42" i="1"/>
  <c r="G42" i="1"/>
  <c r="H42" i="1"/>
  <c r="I42" i="1"/>
  <c r="J41" i="1" s="1"/>
  <c r="V34" i="12" l="1"/>
  <c r="I34" i="12"/>
  <c r="V21" i="12"/>
  <c r="I21" i="12"/>
  <c r="G48" i="12"/>
  <c r="Q21" i="12"/>
  <c r="G21" i="12"/>
  <c r="O8" i="12"/>
  <c r="K8" i="12"/>
  <c r="O21" i="12"/>
  <c r="V8" i="12"/>
  <c r="I8" i="12"/>
  <c r="M56" i="12"/>
  <c r="G54" i="12"/>
  <c r="G50" i="12"/>
  <c r="O34" i="12"/>
  <c r="K34" i="12"/>
  <c r="K21" i="12"/>
  <c r="Q8" i="12"/>
  <c r="M31" i="12"/>
  <c r="G34" i="12"/>
  <c r="G8" i="12"/>
  <c r="M42" i="12"/>
  <c r="M34" i="12" s="1"/>
  <c r="M22" i="12"/>
  <c r="M21" i="12" s="1"/>
  <c r="M16" i="12"/>
  <c r="M8" i="12" s="1"/>
  <c r="J53" i="1"/>
  <c r="J57" i="1"/>
  <c r="J39" i="1"/>
  <c r="J42" i="1" s="1"/>
  <c r="J40" i="1"/>
  <c r="G38" i="1"/>
  <c r="F38" i="1"/>
  <c r="E24" i="1"/>
  <c r="E26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Benes Petr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<sst xmlns="http://schemas.openxmlformats.org/spreadsheetml/2006/main" count="485" uniqueCount="262">
  <si>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</si>
  <si>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</si>
  <si>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</si>
  <si>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</si>
  <si>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</si>
  <si>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</si>
  <si>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</si>
  <si>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</si>
  <si>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</si>
  <si>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</si>
  <si>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</si>
  <si>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</si>
  <si>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</si>
  <si>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</si>
  <si>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</si>
  <si>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</si>
  <si>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</si>
  <si>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</si>
  <si>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</si>
  <si>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</si>
  <si>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</si>
  <si>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</si>
  <si>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</si>
  <si>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</si>
  <si>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</si>
  <si>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</si>
  <si>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</si>
  <si>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</si>
  <si>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</si>
  <si>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</si>
  <si>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</si>
  <si>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</si>
  <si>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</si>
  <si>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</si>
  <si>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</si>
  <si>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</si>
  <si>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</si>
  <si>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</si>
  <si>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</si>
  <si>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</si>
  <si>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</si>
  <si>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</si>
  <si>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06.1</t>
  </si>
  <si>
    <t>Vrátnice, přejezdová dráha</t>
  </si>
  <si>
    <t>Objekt:</t>
  </si>
  <si>
    <t>Rozpočet: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</si>
  <si>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</si>
  <si>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</si>
  <si>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</si>
  <si>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</si>
  <si>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</si>
  <si>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</si>
  <si>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</si>
  <si>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</si>
  <si>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</si>
  <si>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</si>
  <si>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</si>
  <si>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</si>
  <si>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</si>
  <si>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</si>
  <si>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28.8.2020</t>
  </si>
  <si>
    <t>Stavba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</si>
  <si>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</si>
  <si>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</si>
  <si>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</si>
  <si>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</si>
  <si>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</si>
  <si>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</si>
  <si>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</si>
  <si>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</si>
  <si>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</si>
  <si>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</si>
  <si>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</si>
  <si>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</si>
  <si>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383</t>
  </si>
  <si>
    <t>Mobilní buňky</t>
  </si>
  <si>
    <t>63</t>
  </si>
  <si>
    <t>Úpravy povrchů vnitřní</t>
  </si>
  <si>
    <t>720</t>
  </si>
  <si>
    <t>Zdravotechnická instalace</t>
  </si>
  <si>
    <t>767</t>
  </si>
  <si>
    <t>Konstrukce zámečnické</t>
  </si>
  <si>
    <t>788</t>
  </si>
  <si>
    <t>Nátěry zámečnických konstrukcí</t>
  </si>
  <si>
    <t>M21</t>
  </si>
  <si>
    <t>Elektromontáže</t>
  </si>
  <si>
    <t>M22</t>
  </si>
  <si>
    <t>Montáž sdělovací a zabezp. techniky</t>
  </si>
  <si>
    <t>M33</t>
  </si>
  <si>
    <t>Montáže dopravních zařízení a vah-výtahy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</si>
  <si>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</si>
  <si>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</si>
  <si>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</si>
  <si>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</si>
  <si>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</si>
  <si>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</si>
  <si>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</si>
  <si>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</si>
  <si>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</si>
  <si>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</si>
  <si>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</si>
  <si>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</si>
  <si>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</si>
  <si>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</si>
  <si>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</si>
  <si>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</si>
  <si>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</si>
  <si>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</si>
  <si>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</si>
  <si>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</si>
  <si>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</si>
  <si>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</si>
  <si>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</si>
  <si>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</si>
  <si>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</si>
  <si>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</si>
  <si>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</si>
  <si>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</si>
  <si>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</si>
  <si>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273321411</t>
  </si>
  <si>
    <t>Železobeton základových desek C 25/30 - XC2</t>
  </si>
  <si>
    <t>m3</t>
  </si>
  <si>
    <t>RTS 20/ I</t>
  </si>
  <si>
    <t>RTS 19/ II</t>
  </si>
  <si>
    <t>Práce</t>
  </si>
  <si>
    <t>POL1_</t>
  </si>
  <si>
    <t>základ přejezd. váhy : 3,75*2,0*0,2</t>
  </si>
  <si>
    <t>VV</t>
  </si>
  <si>
    <t>273321611</t>
  </si>
  <si>
    <t>Železobeton základových desek C 30/37 - XC2, XF4</t>
  </si>
  <si>
    <t>dno šachty : 1,0*1,2*0,15</t>
  </si>
  <si>
    <t>273351215</t>
  </si>
  <si>
    <t>Bednění stěn základových desek - zřízení</t>
  </si>
  <si>
    <t>m2</t>
  </si>
  <si>
    <t>základ přejezd. váhy : (3,75+3,75+2,0+2,0)*0,2</t>
  </si>
  <si>
    <t>dno šachty : (1,0+1,0+1,2+1,2)*0,15</t>
  </si>
  <si>
    <t>273351216</t>
  </si>
  <si>
    <t>Bednění stěn základových desek - odstranění</t>
  </si>
  <si>
    <t>273361821</t>
  </si>
  <si>
    <t>Výztuž základových desek z beton. oceli 10505 (R)</t>
  </si>
  <si>
    <t>t</t>
  </si>
  <si>
    <t>výztuž - odhad 100kg/m3 : (1,5+0,18)*0,10</t>
  </si>
  <si>
    <t>31396010</t>
  </si>
  <si>
    <t>Distanční pruhy  výšky 100 mm*</t>
  </si>
  <si>
    <t>m</t>
  </si>
  <si>
    <t>Vlastní</t>
  </si>
  <si>
    <t>BP 06/ II</t>
  </si>
  <si>
    <t>Specifikace</t>
  </si>
  <si>
    <t>POL3_</t>
  </si>
  <si>
    <t>na 1,0m2 je 2,0m distančního pruhu : 3,75*2,0*2,0</t>
  </si>
  <si>
    <t>311101212</t>
  </si>
  <si>
    <t>Vytvoření prostupů pl. do 0,05 m2 v nosných zdech plastová trubka</t>
  </si>
  <si>
    <t>Indiv</t>
  </si>
  <si>
    <t>šachta váhy : 0,2*3</t>
  </si>
  <si>
    <t>311321412</t>
  </si>
  <si>
    <t>Železobeton nadzákladových zdí C 30/37 - XC2, XF4</t>
  </si>
  <si>
    <t>stěny šachty : (1,0+1,0+1,2)*0,2*0,7</t>
  </si>
  <si>
    <t>311351105</t>
  </si>
  <si>
    <t>Bednění nadzákladových zdí oboustranné - zřízení</t>
  </si>
  <si>
    <t>stěny šachty : (1,0+1,0+1,2)*0,7*2</t>
  </si>
  <si>
    <t>311351106</t>
  </si>
  <si>
    <t>Bednění nadzákladových zdí oboustranné-odstranění</t>
  </si>
  <si>
    <t>311361821</t>
  </si>
  <si>
    <t>Výztuž nadzáklad. zdí z betonářské oceli 10505 (R)</t>
  </si>
  <si>
    <t>výztuž - odhad 100kg/m3 : 0,448*0,10</t>
  </si>
  <si>
    <t>381181001</t>
  </si>
  <si>
    <t>Montáž mobilních buněk samostatně stojících</t>
  </si>
  <si>
    <t>kus</t>
  </si>
  <si>
    <t>383.1</t>
  </si>
  <si>
    <t>Mobilní obytný kontejner  rozm. 6100 x 3500 x 2850mm, dodávka + montáž  vč. dopravy a příslušenství</t>
  </si>
  <si>
    <t>614471715</t>
  </si>
  <si>
    <t>Adhézní můstek</t>
  </si>
  <si>
    <t>potěr ve spádu - dno šachty : 0,8*0,8</t>
  </si>
  <si>
    <t>631313511</t>
  </si>
  <si>
    <t>Mazanina betonová tl. 8 - 12 cm C 12/15</t>
  </si>
  <si>
    <t>podkladní beton : 3,85*2,2*0,10</t>
  </si>
  <si>
    <t>1,2*1,4*0,1</t>
  </si>
  <si>
    <t>631571003</t>
  </si>
  <si>
    <t>Násyp ze štěrkopísku 0 - 32,  zpevňující</t>
  </si>
  <si>
    <t>podsyp pod váhu : 5,0*2,4*0,15</t>
  </si>
  <si>
    <t>632451031</t>
  </si>
  <si>
    <t>Vyrovnávací potěr MC 15, v ploše, tl. 20 mm</t>
  </si>
  <si>
    <t>na desce pod váhu : 3,75*2,0</t>
  </si>
  <si>
    <t>632451063</t>
  </si>
  <si>
    <t>Potěr pískocementový, min. 25 MPa, tl. 30 mm</t>
  </si>
  <si>
    <t>720000001</t>
  </si>
  <si>
    <t>Zdravotní instalace-samostatný rozpočet</t>
  </si>
  <si>
    <t>soubor</t>
  </si>
  <si>
    <t>767000001</t>
  </si>
  <si>
    <t>Zámečnické konstrukce-samostatný rozpočet</t>
  </si>
  <si>
    <t>788000001</t>
  </si>
  <si>
    <t>Nátěry zámečnických konstrukcí-samostatný rozpočet</t>
  </si>
  <si>
    <t>210000011</t>
  </si>
  <si>
    <t>Elektroinstalace-samostatný rozpočet</t>
  </si>
  <si>
    <t>220000001</t>
  </si>
  <si>
    <t>Slaboproudá elektroinstalace-samostatný rozpočet</t>
  </si>
  <si>
    <t>cena zahrnuje : 1</t>
  </si>
  <si>
    <t>END</t>
  </si>
  <si>
    <t>Slepý rozpočet stavby</t>
  </si>
  <si>
    <t>330.1</t>
  </si>
  <si>
    <t>Nákladní váha vč. závory, dodávka + montáž vč. příslušenství kompletní provedení</t>
  </si>
  <si>
    <t>kompl</t>
  </si>
  <si>
    <t xml:space="preserve">-typová dokumentace: část (A) - příprava stanoviště a část ( B ) - elektro část, : </t>
  </si>
  <si>
    <t xml:space="preserve">-rám základu váhy vybavený topným kabelem pro vyhřívání základu v zimních : </t>
  </si>
  <si>
    <t xml:space="preserve">měsících anebo za příplatek rám v prefabrikovaném základu, : </t>
  </si>
  <si>
    <t xml:space="preserve">-vážící můstek VM-1.2 s ochranou proti korozi metalizací, : </t>
  </si>
  <si>
    <t xml:space="preserve">-4 ks nerezových tenzometrických snímačů, každý s kapacitou 20t, třídou přesnosti C3 : </t>
  </si>
  <si>
    <t xml:space="preserve">a vyrobených dle OIML R 60, : </t>
  </si>
  <si>
    <t xml:space="preserve">-sada signalizace - semafor s dvěma světly instalovaný na sloupku nebo na zdi : </t>
  </si>
  <si>
    <t xml:space="preserve">váhovny, houkačku a informační tabuli pro předpokládaný jednosměrný provoz, : </t>
  </si>
  <si>
    <t xml:space="preserve">-vyhodnocovací a řídící systém váhy zabudovaný do podružného rozvaděče : </t>
  </si>
  <si>
    <t xml:space="preserve">(provedení samostojné nebo na zeď), : </t>
  </si>
  <si>
    <t xml:space="preserve">-silová a datová kabeláž pro elektromontáž celého zařízení na zákazníkem připravené : </t>
  </si>
  <si>
    <t xml:space="preserve">stanoviště váhy (délka nad 20m za příplatek), : </t>
  </si>
  <si>
    <t xml:space="preserve">-řídící počítač váhy, OS Windows, LCD monitor, laserová tiskárna pro tisk vážních lístků : </t>
  </si>
  <si>
    <t xml:space="preserve">a bilancí, : </t>
  </si>
  <si>
    <t xml:space="preserve">-záložní zdroj UPS pro ochranu vyhodnocovacího systému a řídícího počítače : </t>
  </si>
  <si>
    <t>330.2</t>
  </si>
  <si>
    <t>Příplatek za kabeláž do vzdálenosti 60m</t>
  </si>
  <si>
    <t>330.3</t>
  </si>
  <si>
    <t>Uživatelský program Expediční váha pod Windows</t>
  </si>
  <si>
    <t>330.4</t>
  </si>
  <si>
    <t>Sada signalizace pro druhý směr jízdy s informační tabule na sloupku s patkou a kotvením. Signalizace je řízena automaticky z PC</t>
  </si>
  <si>
    <t>330.5</t>
  </si>
  <si>
    <t xml:space="preserve">Elektronická regulace vyhřívání základu vah </t>
  </si>
  <si>
    <t>automaticky spíná vyhřívání topným : 1</t>
  </si>
  <si>
    <t xml:space="preserve">kabelem při jejím poklesu k nule. Jakmile teplota vystoupí nad 2° C, vyhřívání se vypne a : </t>
  </si>
  <si>
    <t xml:space="preserve">šetří el. energii. Zcela se tak zabraňuje podmrzání základu vah i při silném mrazu. : </t>
  </si>
  <si>
    <t>330.6</t>
  </si>
  <si>
    <t xml:space="preserve">Prefabrikovaný základ vah </t>
  </si>
  <si>
    <t>je osazen rámem s instalovaným topným kabelem. Dno je : 1</t>
  </si>
  <si>
    <t xml:space="preserve">vyspádováno pro odvod dešťové vody. Prefabrikovaný základ snižuje náklady na přípravu : </t>
  </si>
  <si>
    <t xml:space="preserve">stanoviště a také ji významně urychluje. + Doprava : </t>
  </si>
  <si>
    <t>330.7</t>
  </si>
  <si>
    <t>Kamerový systém pro snímkování vozidel - snímky se uloží do vážního záznamu 2 kamery</t>
  </si>
  <si>
    <t>330.8</t>
  </si>
  <si>
    <t>Systém na automatické čtení RZ (SPZ) - IR kamery + HW + SW; přečtená RZ je přímo vkládána do vážního záznamu; pracuje i za nepříznivých podmínek</t>
  </si>
  <si>
    <t>330.9</t>
  </si>
  <si>
    <t>Montáž a uvedení do provozu, kalibrace přípravkem a vozidly zákazníka, zaškolení obsluhy vah, doprava veškerého zařízení a techniků na místo montáže- Brno</t>
  </si>
  <si>
    <t>330.91</t>
  </si>
  <si>
    <t>Venkovní displej vah z vysoce svítivých LED diod s výškou znaku 4,5cm  uložený v nerezovém krytu</t>
  </si>
  <si>
    <t>330.92</t>
  </si>
  <si>
    <t>Úřední ověření váhy pracovníky ČMI + zapůjčení vozidla se závažím  + asistence zhotovitele + vydání „Potvrzení o ověření měřidla"</t>
  </si>
  <si>
    <t>330.95</t>
  </si>
  <si>
    <t>Automatická vjezdová závora</t>
  </si>
  <si>
    <t>Rameno délky do 4m, zdvih za 3,5s : 1</t>
  </si>
  <si>
    <t xml:space="preserve">Kotevní deska do betonu : </t>
  </si>
  <si>
    <t xml:space="preserve">Ovládaná dálkově radiovou klíčenkou : </t>
  </si>
  <si>
    <t xml:space="preserve">Aut. ovládání z PC za příplatek 6800 Kč : </t>
  </si>
  <si>
    <t>330.96</t>
  </si>
  <si>
    <t>Sada pro bezobslužný provoz</t>
  </si>
  <si>
    <t>Řidič identifikuje vozidlo přiložením čipové : 1</t>
  </si>
  <si>
    <t xml:space="preserve">karty, vloží kód materiálu z klávesnice a po : </t>
  </si>
  <si>
    <t xml:space="preserve">potvrzení údajů je zahájeno vážení. Sada : </t>
  </si>
  <si>
    <t xml:space="preserve">obsahuje: : </t>
  </si>
  <si>
    <t xml:space="preserve">-Jeden nebo dva klávesnicové terminály : </t>
  </si>
  <si>
    <t xml:space="preserve">se čtečkou čipových karet EM4102 nebo : </t>
  </si>
  <si>
    <t xml:space="preserve">DALLAS : </t>
  </si>
  <si>
    <t xml:space="preserve">-Krycí stříšky terminálů s držáky na sloupky : </t>
  </si>
  <si>
    <t xml:space="preserve">semaforů, propojovací boxy : </t>
  </si>
  <si>
    <t xml:space="preserve">-100 kusů čipových karet s potiskem dle : </t>
  </si>
  <si>
    <t xml:space="preserve">přání zákazníka (max. 2 barvy)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</si>
</sst>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4" fontId="19" fillId="0" borderId="0" xfId="0" quotePrefix="1" applyNumberFormat="1" applyFont="1" applyAlignment="1">
      <alignment horizontal="left" vertical="top" wrapTex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4" t="s">
        <v>40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6"/>
  <sheetViews>
    <sheetView showGridLines="0" topLeftCell="B73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185" t="s">
        <v>198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7" t="s">
        <v>23</v>
      </c>
      <c r="C2" s="78"/>
      <c r="D2" s="79" t="s">
        <v>47</v>
      </c>
      <c r="E2" s="194" t="s">
        <v>48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197" t="s">
        <v>43</v>
      </c>
      <c r="F3" s="198"/>
      <c r="G3" s="198"/>
      <c r="H3" s="198"/>
      <c r="I3" s="198"/>
      <c r="J3" s="199"/>
    </row>
    <row r="4" spans="1:15" ht="23.25" customHeight="1" x14ac:dyDescent="0.2">
      <c r="A4" s="74">
        <v>1125</v>
      </c>
      <c r="B4" s="82" t="s">
        <v>45</v>
      </c>
      <c r="C4" s="83"/>
      <c r="D4" s="84" t="s">
        <v>42</v>
      </c>
      <c r="E4" s="207" t="s">
        <v>43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22</v>
      </c>
      <c r="D5" s="212" t="s">
        <v>49</v>
      </c>
      <c r="E5" s="213"/>
      <c r="F5" s="213"/>
      <c r="G5" s="213"/>
      <c r="H5" s="18" t="s">
        <v>41</v>
      </c>
      <c r="I5" s="85" t="s">
        <v>53</v>
      </c>
      <c r="J5" s="8"/>
    </row>
    <row r="6" spans="1:15" ht="15.75" customHeight="1" x14ac:dyDescent="0.2">
      <c r="A6" s="2"/>
      <c r="B6" s="28"/>
      <c r="C6" s="54"/>
      <c r="D6" s="214" t="s">
        <v>50</v>
      </c>
      <c r="E6" s="215"/>
      <c r="F6" s="215"/>
      <c r="G6" s="215"/>
      <c r="H6" s="18" t="s">
        <v>35</v>
      </c>
      <c r="I6" s="85" t="s">
        <v>54</v>
      </c>
      <c r="J6" s="8"/>
    </row>
    <row r="7" spans="1:15" ht="15.75" customHeight="1" x14ac:dyDescent="0.2">
      <c r="A7" s="2"/>
      <c r="B7" s="29"/>
      <c r="C7" s="55"/>
      <c r="D7" s="75" t="s">
        <v>52</v>
      </c>
      <c r="E7" s="216" t="s">
        <v>51</v>
      </c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55</v>
      </c>
      <c r="H8" s="18" t="s">
        <v>41</v>
      </c>
      <c r="I8" s="85" t="s">
        <v>59</v>
      </c>
      <c r="J8" s="8"/>
    </row>
    <row r="9" spans="1:15" ht="15.75" hidden="1" customHeight="1" x14ac:dyDescent="0.2">
      <c r="A9" s="2"/>
      <c r="B9" s="2"/>
      <c r="D9" s="76" t="s">
        <v>56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58</v>
      </c>
      <c r="E10" s="86" t="s">
        <v>57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6"/>
      <c r="E12" s="206"/>
      <c r="F12" s="206"/>
      <c r="G12" s="206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46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00"/>
      <c r="F15" s="200"/>
      <c r="G15" s="202"/>
      <c r="H15" s="202"/>
      <c r="I15" s="202" t="s">
        <v>30</v>
      </c>
      <c r="J15" s="203"/>
    </row>
    <row r="16" spans="1:15" ht="23.25" customHeight="1" x14ac:dyDescent="0.2">
      <c r="A16" s="144" t="s">
        <v>25</v>
      </c>
      <c r="B16" s="38" t="s">
        <v>25</v>
      </c>
      <c r="C16" s="60"/>
      <c r="D16" s="61"/>
      <c r="E16" s="191"/>
      <c r="F16" s="192"/>
      <c r="G16" s="191"/>
      <c r="H16" s="192"/>
      <c r="I16" s="191"/>
      <c r="J16" s="193"/>
    </row>
    <row r="17" spans="1:10" ht="23.25" customHeight="1" x14ac:dyDescent="0.2">
      <c r="A17" s="144" t="s">
        <v>26</v>
      </c>
      <c r="B17" s="38" t="s">
        <v>26</v>
      </c>
      <c r="C17" s="60"/>
      <c r="D17" s="61"/>
      <c r="E17" s="191"/>
      <c r="F17" s="192"/>
      <c r="G17" s="191"/>
      <c r="H17" s="192"/>
      <c r="I17" s="191"/>
      <c r="J17" s="193"/>
    </row>
    <row r="18" spans="1:10" ht="23.25" customHeight="1" x14ac:dyDescent="0.2">
      <c r="A18" s="144" t="s">
        <v>27</v>
      </c>
      <c r="B18" s="38" t="s">
        <v>27</v>
      </c>
      <c r="C18" s="60"/>
      <c r="D18" s="61"/>
      <c r="E18" s="191"/>
      <c r="F18" s="192"/>
      <c r="G18" s="191"/>
      <c r="H18" s="192"/>
      <c r="I18" s="191"/>
      <c r="J18" s="193"/>
    </row>
    <row r="19" spans="1:10" ht="23.25" customHeight="1" x14ac:dyDescent="0.2">
      <c r="A19" s="144" t="s">
        <v>90</v>
      </c>
      <c r="B19" s="38" t="s">
        <v>28</v>
      </c>
      <c r="C19" s="60"/>
      <c r="D19" s="61"/>
      <c r="E19" s="191"/>
      <c r="F19" s="192"/>
      <c r="G19" s="191"/>
      <c r="H19" s="192"/>
      <c r="I19" s="191"/>
      <c r="J19" s="193"/>
    </row>
    <row r="20" spans="1:10" ht="23.25" customHeight="1" x14ac:dyDescent="0.2">
      <c r="A20" s="144" t="s">
        <v>91</v>
      </c>
      <c r="B20" s="38" t="s">
        <v>29</v>
      </c>
      <c r="C20" s="60"/>
      <c r="D20" s="61"/>
      <c r="E20" s="191"/>
      <c r="F20" s="192"/>
      <c r="G20" s="191"/>
      <c r="H20" s="192"/>
      <c r="I20" s="191"/>
      <c r="J20" s="193"/>
    </row>
    <row r="21" spans="1:10" ht="23.25" customHeight="1" x14ac:dyDescent="0.2">
      <c r="A21" s="2"/>
      <c r="B21" s="48" t="s">
        <v>30</v>
      </c>
      <c r="C21" s="62"/>
      <c r="D21" s="63"/>
      <c r="E21" s="204"/>
      <c r="F21" s="205"/>
      <c r="G21" s="204"/>
      <c r="H21" s="205"/>
      <c r="I21" s="204"/>
      <c r="J21" s="223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221"/>
      <c r="H23" s="222"/>
      <c r="I23" s="222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219"/>
      <c r="H24" s="220"/>
      <c r="I24" s="220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221"/>
      <c r="H25" s="222"/>
      <c r="I25" s="222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188"/>
      <c r="H26" s="189"/>
      <c r="I26" s="189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190"/>
      <c r="H27" s="190"/>
      <c r="I27" s="190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224"/>
      <c r="H28" s="225"/>
      <c r="I28" s="225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224">
        <v>1882036.26</v>
      </c>
      <c r="H29" s="224"/>
      <c r="I29" s="224"/>
      <c r="J29" s="124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60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26"/>
      <c r="E34" s="227"/>
      <c r="G34" s="228"/>
      <c r="H34" s="229"/>
      <c r="I34" s="229"/>
      <c r="J34" s="25"/>
    </row>
    <row r="35" spans="1:52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61</v>
      </c>
      <c r="C39" s="230"/>
      <c r="D39" s="230"/>
      <c r="E39" s="230"/>
      <c r="F39" s="101">
        <v>0</v>
      </c>
      <c r="G39" s="102">
        <v>1555401.87</v>
      </c>
      <c r="H39" s="103"/>
      <c r="I39" s="104">
        <v>1555401.87</v>
      </c>
      <c r="J39" s="105">
        <f>IF(CenaCelkemVypocet=0,"",I39/CenaCelkemVypocet*100)</f>
        <v>100</v>
      </c>
    </row>
    <row r="40" spans="1:52" ht="25.5" hidden="1" customHeight="1" x14ac:dyDescent="0.2">
      <c r="A40" s="89">
        <v>2</v>
      </c>
      <c r="B40" s="106" t="s">
        <v>42</v>
      </c>
      <c r="C40" s="231" t="s">
        <v>43</v>
      </c>
      <c r="D40" s="231"/>
      <c r="E40" s="231"/>
      <c r="F40" s="107">
        <v>0</v>
      </c>
      <c r="G40" s="108">
        <v>1555401.87</v>
      </c>
      <c r="H40" s="108"/>
      <c r="I40" s="109">
        <v>1555401.87</v>
      </c>
      <c r="J40" s="110">
        <f>IF(CenaCelkemVypocet=0,"",I40/CenaCelkemVypocet*100)</f>
        <v>100</v>
      </c>
    </row>
    <row r="41" spans="1:52" ht="25.5" hidden="1" customHeight="1" x14ac:dyDescent="0.2">
      <c r="A41" s="89">
        <v>3</v>
      </c>
      <c r="B41" s="111" t="s">
        <v>42</v>
      </c>
      <c r="C41" s="230" t="s">
        <v>43</v>
      </c>
      <c r="D41" s="230"/>
      <c r="E41" s="230"/>
      <c r="F41" s="112">
        <v>0</v>
      </c>
      <c r="G41" s="103">
        <v>1555401.87</v>
      </c>
      <c r="H41" s="103"/>
      <c r="I41" s="104">
        <v>1555401.87</v>
      </c>
      <c r="J41" s="105">
        <f>IF(CenaCelkemVypocet=0,"",I41/CenaCelkemVypocet*100)</f>
        <v>100</v>
      </c>
    </row>
    <row r="42" spans="1:52" ht="25.5" hidden="1" customHeight="1" x14ac:dyDescent="0.2">
      <c r="A42" s="89"/>
      <c r="B42" s="232" t="s">
        <v>62</v>
      </c>
      <c r="C42" s="233"/>
      <c r="D42" s="233"/>
      <c r="E42" s="233"/>
      <c r="F42" s="113">
        <f>SUMIF(A39:A41,"=1",F39:F41)</f>
        <v>0</v>
      </c>
      <c r="G42" s="114">
        <f>SUMIF(A39:A41,"=1",G39:G41)</f>
        <v>1555401.87</v>
      </c>
      <c r="H42" s="114">
        <f>SUMIF(A39:A41,"=1",H39:H41)</f>
        <v>0</v>
      </c>
      <c r="I42" s="115">
        <f>SUMIF(A39:A41,"=1",I39:I41)</f>
        <v>1555401.87</v>
      </c>
      <c r="J42" s="116">
        <f>SUMIF(A39:A41,"=1",J39:J41)</f>
        <v>100</v>
      </c>
    </row>
    <row r="44" spans="1:52" x14ac:dyDescent="0.2">
      <c r="A44" t="s">
        <v>64</v>
      </c>
      <c r="B44" t="s">
        <v>65</v>
      </c>
    </row>
    <row r="45" spans="1:52" x14ac:dyDescent="0.2">
      <c r="B45" s="234" t="s">
        <v>66</v>
      </c>
      <c r="C45" s="234"/>
      <c r="D45" s="234"/>
      <c r="E45" s="234"/>
      <c r="F45" s="234"/>
      <c r="G45" s="234"/>
      <c r="H45" s="234"/>
      <c r="I45" s="234"/>
      <c r="J45" s="234"/>
      <c r="AZ45" s="125" t="str">
        <f>B45</f>
        <v>z.č. 849 239 50</v>
      </c>
    </row>
    <row r="47" spans="1:52" ht="76.5" x14ac:dyDescent="0.2">
      <c r="B47" s="234" t="s">
        <v>67</v>
      </c>
      <c r="C47" s="234"/>
      <c r="D47" s="234"/>
      <c r="E47" s="234"/>
      <c r="F47" s="234"/>
      <c r="G47" s="234"/>
      <c r="H47" s="234"/>
      <c r="I47" s="234"/>
      <c r="J47" s="234"/>
      <c r="AZ47" s="125" t="str">
        <f>B47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50" spans="1:10" ht="15.75" x14ac:dyDescent="0.25">
      <c r="B50" s="126" t="s">
        <v>68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69</v>
      </c>
      <c r="G52" s="133"/>
      <c r="H52" s="133"/>
      <c r="I52" s="133" t="s">
        <v>30</v>
      </c>
      <c r="J52" s="133" t="s">
        <v>0</v>
      </c>
    </row>
    <row r="53" spans="1:10" ht="36.75" customHeight="1" x14ac:dyDescent="0.2">
      <c r="A53" s="129"/>
      <c r="B53" s="134" t="s">
        <v>70</v>
      </c>
      <c r="C53" s="235" t="s">
        <v>71</v>
      </c>
      <c r="D53" s="236"/>
      <c r="E53" s="236"/>
      <c r="F53" s="142" t="s">
        <v>25</v>
      </c>
      <c r="G53" s="135"/>
      <c r="H53" s="135"/>
      <c r="I53" s="135"/>
      <c r="J53" s="140" t="str">
        <f>IF(I63=0,"",I53/I63*100)</f>
        <v/>
      </c>
    </row>
    <row r="54" spans="1:10" ht="36.75" customHeight="1" x14ac:dyDescent="0.2">
      <c r="A54" s="129"/>
      <c r="B54" s="134" t="s">
        <v>72</v>
      </c>
      <c r="C54" s="235" t="s">
        <v>73</v>
      </c>
      <c r="D54" s="236"/>
      <c r="E54" s="236"/>
      <c r="F54" s="142" t="s">
        <v>25</v>
      </c>
      <c r="G54" s="135"/>
      <c r="H54" s="135"/>
      <c r="I54" s="135"/>
      <c r="J54" s="140" t="str">
        <f>IF(I63=0,"",I54/I63*100)</f>
        <v/>
      </c>
    </row>
    <row r="55" spans="1:10" ht="36.75" customHeight="1" x14ac:dyDescent="0.2">
      <c r="A55" s="129"/>
      <c r="B55" s="134" t="s">
        <v>74</v>
      </c>
      <c r="C55" s="235" t="s">
        <v>75</v>
      </c>
      <c r="D55" s="236"/>
      <c r="E55" s="236"/>
      <c r="F55" s="142" t="s">
        <v>25</v>
      </c>
      <c r="G55" s="135"/>
      <c r="H55" s="135"/>
      <c r="I55" s="135"/>
      <c r="J55" s="140" t="str">
        <f>IF(I63=0,"",I55/I63*100)</f>
        <v/>
      </c>
    </row>
    <row r="56" spans="1:10" ht="36.75" customHeight="1" x14ac:dyDescent="0.2">
      <c r="A56" s="129"/>
      <c r="B56" s="134" t="s">
        <v>76</v>
      </c>
      <c r="C56" s="235" t="s">
        <v>77</v>
      </c>
      <c r="D56" s="236"/>
      <c r="E56" s="236"/>
      <c r="F56" s="142" t="s">
        <v>25</v>
      </c>
      <c r="G56" s="135"/>
      <c r="H56" s="135"/>
      <c r="I56" s="135"/>
      <c r="J56" s="140" t="str">
        <f>IF(I63=0,"",I56/I63*100)</f>
        <v/>
      </c>
    </row>
    <row r="57" spans="1:10" ht="36.75" customHeight="1" x14ac:dyDescent="0.2">
      <c r="A57" s="129"/>
      <c r="B57" s="134" t="s">
        <v>78</v>
      </c>
      <c r="C57" s="235" t="s">
        <v>79</v>
      </c>
      <c r="D57" s="236"/>
      <c r="E57" s="236"/>
      <c r="F57" s="142" t="s">
        <v>26</v>
      </c>
      <c r="G57" s="135"/>
      <c r="H57" s="135"/>
      <c r="I57" s="135"/>
      <c r="J57" s="140" t="str">
        <f>IF(I63=0,"",I57/I63*100)</f>
        <v/>
      </c>
    </row>
    <row r="58" spans="1:10" ht="36.75" customHeight="1" x14ac:dyDescent="0.2">
      <c r="A58" s="129"/>
      <c r="B58" s="134" t="s">
        <v>80</v>
      </c>
      <c r="C58" s="235" t="s">
        <v>81</v>
      </c>
      <c r="D58" s="236"/>
      <c r="E58" s="236"/>
      <c r="F58" s="142" t="s">
        <v>26</v>
      </c>
      <c r="G58" s="135"/>
      <c r="H58" s="135"/>
      <c r="I58" s="135"/>
      <c r="J58" s="140" t="str">
        <f>IF(I63=0,"",I58/I63*100)</f>
        <v/>
      </c>
    </row>
    <row r="59" spans="1:10" ht="36.75" customHeight="1" x14ac:dyDescent="0.2">
      <c r="A59" s="129"/>
      <c r="B59" s="134" t="s">
        <v>82</v>
      </c>
      <c r="C59" s="235" t="s">
        <v>83</v>
      </c>
      <c r="D59" s="236"/>
      <c r="E59" s="236"/>
      <c r="F59" s="142" t="s">
        <v>26</v>
      </c>
      <c r="G59" s="135"/>
      <c r="H59" s="135"/>
      <c r="I59" s="135"/>
      <c r="J59" s="140" t="str">
        <f>IF(I63=0,"",I59/I63*100)</f>
        <v/>
      </c>
    </row>
    <row r="60" spans="1:10" ht="36.75" customHeight="1" x14ac:dyDescent="0.2">
      <c r="A60" s="129"/>
      <c r="B60" s="134" t="s">
        <v>84</v>
      </c>
      <c r="C60" s="235" t="s">
        <v>85</v>
      </c>
      <c r="D60" s="236"/>
      <c r="E60" s="236"/>
      <c r="F60" s="142" t="s">
        <v>27</v>
      </c>
      <c r="G60" s="135"/>
      <c r="H60" s="135"/>
      <c r="I60" s="135"/>
      <c r="J60" s="140" t="str">
        <f>IF(I63=0,"",I60/I63*100)</f>
        <v/>
      </c>
    </row>
    <row r="61" spans="1:10" ht="36.75" customHeight="1" x14ac:dyDescent="0.2">
      <c r="A61" s="129"/>
      <c r="B61" s="134" t="s">
        <v>86</v>
      </c>
      <c r="C61" s="235" t="s">
        <v>87</v>
      </c>
      <c r="D61" s="236"/>
      <c r="E61" s="236"/>
      <c r="F61" s="142" t="s">
        <v>27</v>
      </c>
      <c r="G61" s="135"/>
      <c r="H61" s="135"/>
      <c r="I61" s="135"/>
      <c r="J61" s="140" t="str">
        <f>IF(I63=0,"",I61/I63*100)</f>
        <v/>
      </c>
    </row>
    <row r="62" spans="1:10" ht="36.75" customHeight="1" x14ac:dyDescent="0.2">
      <c r="A62" s="129"/>
      <c r="B62" s="134" t="s">
        <v>88</v>
      </c>
      <c r="C62" s="235" t="s">
        <v>89</v>
      </c>
      <c r="D62" s="236"/>
      <c r="E62" s="236"/>
      <c r="F62" s="142" t="s">
        <v>27</v>
      </c>
      <c r="G62" s="135"/>
      <c r="H62" s="135"/>
      <c r="I62" s="135"/>
      <c r="J62" s="140" t="str">
        <f>IF(I63=0,"",I62/I63*100)</f>
        <v/>
      </c>
    </row>
    <row r="63" spans="1:10" ht="25.5" customHeight="1" x14ac:dyDescent="0.2">
      <c r="A63" s="130"/>
      <c r="B63" s="136" t="s">
        <v>1</v>
      </c>
      <c r="C63" s="137"/>
      <c r="D63" s="138"/>
      <c r="E63" s="138"/>
      <c r="F63" s="143"/>
      <c r="G63" s="139"/>
      <c r="H63" s="139"/>
      <c r="I63" s="139"/>
      <c r="J63" s="141">
        <f>SUM(J53:J62)</f>
        <v>0</v>
      </c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2:E62"/>
    <mergeCell ref="C57:E57"/>
    <mergeCell ref="C58:E58"/>
    <mergeCell ref="C59:E59"/>
    <mergeCell ref="C60:E60"/>
    <mergeCell ref="C61:E61"/>
    <mergeCell ref="B47:J47"/>
    <mergeCell ref="C53:E53"/>
    <mergeCell ref="C54:E54"/>
    <mergeCell ref="C55:E55"/>
    <mergeCell ref="C56:E56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106" sqref="A106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1" t="s">
        <v>6</v>
      </c>
      <c r="B1" s="241"/>
      <c r="C1" s="241"/>
      <c r="D1" s="241"/>
      <c r="E1" s="241"/>
      <c r="F1" s="241"/>
      <c r="G1" s="241"/>
      <c r="AG1" t="s">
        <v>92</v>
      </c>
    </row>
    <row r="2" spans="1:60" ht="24.95" customHeight="1" x14ac:dyDescent="0.2">
      <c r="A2" s="145" t="s">
        <v>7</v>
      </c>
      <c r="B2" s="49" t="s">
        <v>47</v>
      </c>
      <c r="C2" s="242" t="s">
        <v>48</v>
      </c>
      <c r="D2" s="243"/>
      <c r="E2" s="243"/>
      <c r="F2" s="243"/>
      <c r="G2" s="244"/>
      <c r="AG2" t="s">
        <v>93</v>
      </c>
    </row>
    <row r="3" spans="1:60" ht="24.95" customHeight="1" x14ac:dyDescent="0.2">
      <c r="A3" s="145" t="s">
        <v>8</v>
      </c>
      <c r="B3" s="49" t="s">
        <v>42</v>
      </c>
      <c r="C3" s="242" t="s">
        <v>43</v>
      </c>
      <c r="D3" s="243"/>
      <c r="E3" s="243"/>
      <c r="F3" s="243"/>
      <c r="G3" s="244"/>
      <c r="AC3" s="127" t="s">
        <v>93</v>
      </c>
      <c r="AG3" t="s">
        <v>94</v>
      </c>
    </row>
    <row r="4" spans="1:60" ht="24.95" customHeight="1" x14ac:dyDescent="0.2">
      <c r="A4" s="146" t="s">
        <v>9</v>
      </c>
      <c r="B4" s="147" t="s">
        <v>42</v>
      </c>
      <c r="C4" s="245" t="s">
        <v>43</v>
      </c>
      <c r="D4" s="246"/>
      <c r="E4" s="246"/>
      <c r="F4" s="246"/>
      <c r="G4" s="247"/>
      <c r="AG4" t="s">
        <v>95</v>
      </c>
    </row>
    <row r="5" spans="1:60" x14ac:dyDescent="0.2">
      <c r="D5" s="10"/>
    </row>
    <row r="6" spans="1:60" ht="38.25" x14ac:dyDescent="0.2">
      <c r="A6" s="149" t="s">
        <v>96</v>
      </c>
      <c r="B6" s="151" t="s">
        <v>97</v>
      </c>
      <c r="C6" s="151" t="s">
        <v>98</v>
      </c>
      <c r="D6" s="150" t="s">
        <v>99</v>
      </c>
      <c r="E6" s="149" t="s">
        <v>100</v>
      </c>
      <c r="F6" s="148" t="s">
        <v>101</v>
      </c>
      <c r="G6" s="149" t="s">
        <v>30</v>
      </c>
      <c r="H6" s="152" t="s">
        <v>31</v>
      </c>
      <c r="I6" s="152" t="s">
        <v>102</v>
      </c>
      <c r="J6" s="152" t="s">
        <v>32</v>
      </c>
      <c r="K6" s="152" t="s">
        <v>103</v>
      </c>
      <c r="L6" s="152" t="s">
        <v>104</v>
      </c>
      <c r="M6" s="152" t="s">
        <v>105</v>
      </c>
      <c r="N6" s="152" t="s">
        <v>106</v>
      </c>
      <c r="O6" s="152" t="s">
        <v>107</v>
      </c>
      <c r="P6" s="152" t="s">
        <v>108</v>
      </c>
      <c r="Q6" s="152" t="s">
        <v>109</v>
      </c>
      <c r="R6" s="152" t="s">
        <v>110</v>
      </c>
      <c r="S6" s="152" t="s">
        <v>111</v>
      </c>
      <c r="T6" s="152" t="s">
        <v>112</v>
      </c>
      <c r="U6" s="152" t="s">
        <v>113</v>
      </c>
      <c r="V6" s="152" t="s">
        <v>114</v>
      </c>
      <c r="W6" s="152" t="s">
        <v>115</v>
      </c>
      <c r="X6" s="152" t="s">
        <v>116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2" t="s">
        <v>117</v>
      </c>
      <c r="B8" s="163" t="s">
        <v>70</v>
      </c>
      <c r="C8" s="180" t="s">
        <v>71</v>
      </c>
      <c r="D8" s="164"/>
      <c r="E8" s="165"/>
      <c r="F8" s="166"/>
      <c r="G8" s="166">
        <f>SUMIF(AG9:AG20,"&lt;&gt;NOR",G9:G20)</f>
        <v>0</v>
      </c>
      <c r="H8" s="166"/>
      <c r="I8" s="166">
        <f>SUM(I9:I20)</f>
        <v>9621.11</v>
      </c>
      <c r="J8" s="166"/>
      <c r="K8" s="166">
        <f>SUM(K9:K20)</f>
        <v>4680.3700000000008</v>
      </c>
      <c r="L8" s="166"/>
      <c r="M8" s="166">
        <f>SUM(M9:M20)</f>
        <v>0</v>
      </c>
      <c r="N8" s="166"/>
      <c r="O8" s="166">
        <f>SUM(O9:O20)</f>
        <v>4.54</v>
      </c>
      <c r="P8" s="166"/>
      <c r="Q8" s="167">
        <f>SUM(Q9:Q20)</f>
        <v>0</v>
      </c>
      <c r="R8" s="161"/>
      <c r="S8" s="161"/>
      <c r="T8" s="161"/>
      <c r="U8" s="161"/>
      <c r="V8" s="161">
        <f>SUM(V9:V20)</f>
        <v>10.45</v>
      </c>
      <c r="W8" s="161"/>
      <c r="X8" s="161"/>
      <c r="AG8" t="s">
        <v>118</v>
      </c>
    </row>
    <row r="9" spans="1:60" outlineLevel="1" x14ac:dyDescent="0.2">
      <c r="A9" s="168">
        <v>1</v>
      </c>
      <c r="B9" s="169" t="s">
        <v>119</v>
      </c>
      <c r="C9" s="181" t="s">
        <v>120</v>
      </c>
      <c r="D9" s="170" t="s">
        <v>121</v>
      </c>
      <c r="E9" s="171">
        <v>1.5</v>
      </c>
      <c r="F9" s="172"/>
      <c r="G9" s="172">
        <f>ROUND(E9*F9,2)</f>
        <v>0</v>
      </c>
      <c r="H9" s="172">
        <v>2657.44</v>
      </c>
      <c r="I9" s="172">
        <f>ROUND(E9*H9,2)</f>
        <v>3986.16</v>
      </c>
      <c r="J9" s="172">
        <v>277.56</v>
      </c>
      <c r="K9" s="172">
        <f>ROUND(E9*J9,2)</f>
        <v>416.34</v>
      </c>
      <c r="L9" s="172">
        <v>21</v>
      </c>
      <c r="M9" s="172">
        <f>G9*(1+L9/100)</f>
        <v>0</v>
      </c>
      <c r="N9" s="172">
        <v>2.5249999999999999</v>
      </c>
      <c r="O9" s="172">
        <f>ROUND(E9*N9,2)</f>
        <v>3.79</v>
      </c>
      <c r="P9" s="172">
        <v>0</v>
      </c>
      <c r="Q9" s="173">
        <f>ROUND(E9*P9,2)</f>
        <v>0</v>
      </c>
      <c r="R9" s="158"/>
      <c r="S9" s="158" t="s">
        <v>122</v>
      </c>
      <c r="T9" s="158" t="s">
        <v>123</v>
      </c>
      <c r="U9" s="158">
        <v>0.48</v>
      </c>
      <c r="V9" s="158">
        <f>ROUND(E9*U9,2)</f>
        <v>0.72</v>
      </c>
      <c r="W9" s="158"/>
      <c r="X9" s="158" t="s">
        <v>124</v>
      </c>
      <c r="Y9" s="153"/>
      <c r="Z9" s="153"/>
      <c r="AA9" s="153"/>
      <c r="AB9" s="153"/>
      <c r="AC9" s="153"/>
      <c r="AD9" s="153"/>
      <c r="AE9" s="153"/>
      <c r="AF9" s="153"/>
      <c r="AG9" s="153" t="s">
        <v>125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6"/>
      <c r="B10" s="157"/>
      <c r="C10" s="182" t="s">
        <v>126</v>
      </c>
      <c r="D10" s="159"/>
      <c r="E10" s="160">
        <v>1.5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3"/>
      <c r="Z10" s="153"/>
      <c r="AA10" s="153"/>
      <c r="AB10" s="153"/>
      <c r="AC10" s="153"/>
      <c r="AD10" s="153"/>
      <c r="AE10" s="153"/>
      <c r="AF10" s="153"/>
      <c r="AG10" s="153" t="s">
        <v>127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8">
        <v>2</v>
      </c>
      <c r="B11" s="169" t="s">
        <v>128</v>
      </c>
      <c r="C11" s="181" t="s">
        <v>129</v>
      </c>
      <c r="D11" s="170" t="s">
        <v>121</v>
      </c>
      <c r="E11" s="171">
        <v>0.18</v>
      </c>
      <c r="F11" s="172"/>
      <c r="G11" s="172">
        <f>ROUND(E11*F11,2)</f>
        <v>0</v>
      </c>
      <c r="H11" s="172">
        <v>2967.44</v>
      </c>
      <c r="I11" s="172">
        <f>ROUND(E11*H11,2)</f>
        <v>534.14</v>
      </c>
      <c r="J11" s="172">
        <v>277.56</v>
      </c>
      <c r="K11" s="172">
        <f>ROUND(E11*J11,2)</f>
        <v>49.96</v>
      </c>
      <c r="L11" s="172">
        <v>21</v>
      </c>
      <c r="M11" s="172">
        <f>G11*(1+L11/100)</f>
        <v>0</v>
      </c>
      <c r="N11" s="172">
        <v>2.5249999999999999</v>
      </c>
      <c r="O11" s="172">
        <f>ROUND(E11*N11,2)</f>
        <v>0.45</v>
      </c>
      <c r="P11" s="172">
        <v>0</v>
      </c>
      <c r="Q11" s="173">
        <f>ROUND(E11*P11,2)</f>
        <v>0</v>
      </c>
      <c r="R11" s="158"/>
      <c r="S11" s="158" t="s">
        <v>122</v>
      </c>
      <c r="T11" s="158" t="s">
        <v>123</v>
      </c>
      <c r="U11" s="158">
        <v>0.48</v>
      </c>
      <c r="V11" s="158">
        <f>ROUND(E11*U11,2)</f>
        <v>0.09</v>
      </c>
      <c r="W11" s="158"/>
      <c r="X11" s="158" t="s">
        <v>124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125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6"/>
      <c r="B12" s="157"/>
      <c r="C12" s="182" t="s">
        <v>130</v>
      </c>
      <c r="D12" s="159"/>
      <c r="E12" s="160">
        <v>0.18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3"/>
      <c r="Z12" s="153"/>
      <c r="AA12" s="153"/>
      <c r="AB12" s="153"/>
      <c r="AC12" s="153"/>
      <c r="AD12" s="153"/>
      <c r="AE12" s="153"/>
      <c r="AF12" s="153"/>
      <c r="AG12" s="153" t="s">
        <v>127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68">
        <v>3</v>
      </c>
      <c r="B13" s="169" t="s">
        <v>131</v>
      </c>
      <c r="C13" s="181" t="s">
        <v>132</v>
      </c>
      <c r="D13" s="170" t="s">
        <v>133</v>
      </c>
      <c r="E13" s="171">
        <v>2.96</v>
      </c>
      <c r="F13" s="172"/>
      <c r="G13" s="172">
        <f>ROUND(E13*F13,2)</f>
        <v>0</v>
      </c>
      <c r="H13" s="172">
        <v>161.61000000000001</v>
      </c>
      <c r="I13" s="172">
        <f>ROUND(E13*H13,2)</f>
        <v>478.37</v>
      </c>
      <c r="J13" s="172">
        <v>613.39</v>
      </c>
      <c r="K13" s="172">
        <f>ROUND(E13*J13,2)</f>
        <v>1815.63</v>
      </c>
      <c r="L13" s="172">
        <v>21</v>
      </c>
      <c r="M13" s="172">
        <f>G13*(1+L13/100)</f>
        <v>0</v>
      </c>
      <c r="N13" s="172">
        <v>3.9199999999999999E-2</v>
      </c>
      <c r="O13" s="172">
        <f>ROUND(E13*N13,2)</f>
        <v>0.12</v>
      </c>
      <c r="P13" s="172">
        <v>0</v>
      </c>
      <c r="Q13" s="173">
        <f>ROUND(E13*P13,2)</f>
        <v>0</v>
      </c>
      <c r="R13" s="158"/>
      <c r="S13" s="158" t="s">
        <v>122</v>
      </c>
      <c r="T13" s="158" t="s">
        <v>123</v>
      </c>
      <c r="U13" s="158">
        <v>1.6</v>
      </c>
      <c r="V13" s="158">
        <f>ROUND(E13*U13,2)</f>
        <v>4.74</v>
      </c>
      <c r="W13" s="158"/>
      <c r="X13" s="158" t="s">
        <v>124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125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6"/>
      <c r="B14" s="157"/>
      <c r="C14" s="182" t="s">
        <v>134</v>
      </c>
      <c r="D14" s="159"/>
      <c r="E14" s="160">
        <v>2.2999999999999998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3"/>
      <c r="Z14" s="153"/>
      <c r="AA14" s="153"/>
      <c r="AB14" s="153"/>
      <c r="AC14" s="153"/>
      <c r="AD14" s="153"/>
      <c r="AE14" s="153"/>
      <c r="AF14" s="153"/>
      <c r="AG14" s="153" t="s">
        <v>127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6"/>
      <c r="B15" s="157"/>
      <c r="C15" s="182" t="s">
        <v>135</v>
      </c>
      <c r="D15" s="159"/>
      <c r="E15" s="160">
        <v>0.66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3"/>
      <c r="Z15" s="153"/>
      <c r="AA15" s="153"/>
      <c r="AB15" s="153"/>
      <c r="AC15" s="153"/>
      <c r="AD15" s="153"/>
      <c r="AE15" s="153"/>
      <c r="AF15" s="153"/>
      <c r="AG15" s="153" t="s">
        <v>127</v>
      </c>
      <c r="AH15" s="153">
        <v>0</v>
      </c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4">
        <v>4</v>
      </c>
      <c r="B16" s="175" t="s">
        <v>136</v>
      </c>
      <c r="C16" s="183" t="s">
        <v>137</v>
      </c>
      <c r="D16" s="176" t="s">
        <v>133</v>
      </c>
      <c r="E16" s="177">
        <v>2.96</v>
      </c>
      <c r="F16" s="178"/>
      <c r="G16" s="178">
        <f>ROUND(E16*F16,2)</f>
        <v>0</v>
      </c>
      <c r="H16" s="178">
        <v>0</v>
      </c>
      <c r="I16" s="178">
        <f>ROUND(E16*H16,2)</f>
        <v>0</v>
      </c>
      <c r="J16" s="178">
        <v>123.5</v>
      </c>
      <c r="K16" s="178">
        <f>ROUND(E16*J16,2)</f>
        <v>365.56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9">
        <f>ROUND(E16*P16,2)</f>
        <v>0</v>
      </c>
      <c r="R16" s="158"/>
      <c r="S16" s="158" t="s">
        <v>122</v>
      </c>
      <c r="T16" s="158" t="s">
        <v>123</v>
      </c>
      <c r="U16" s="158">
        <v>0.32</v>
      </c>
      <c r="V16" s="158">
        <f>ROUND(E16*U16,2)</f>
        <v>0.95</v>
      </c>
      <c r="W16" s="158"/>
      <c r="X16" s="158" t="s">
        <v>124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125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68">
        <v>5</v>
      </c>
      <c r="B17" s="169" t="s">
        <v>138</v>
      </c>
      <c r="C17" s="181" t="s">
        <v>139</v>
      </c>
      <c r="D17" s="170" t="s">
        <v>140</v>
      </c>
      <c r="E17" s="171">
        <v>0.16800000000000001</v>
      </c>
      <c r="F17" s="172"/>
      <c r="G17" s="172">
        <f>ROUND(E17*F17,2)</f>
        <v>0</v>
      </c>
      <c r="H17" s="172">
        <v>25639.53</v>
      </c>
      <c r="I17" s="172">
        <f>ROUND(E17*H17,2)</f>
        <v>4307.4399999999996</v>
      </c>
      <c r="J17" s="172">
        <v>12100.47</v>
      </c>
      <c r="K17" s="172">
        <f>ROUND(E17*J17,2)</f>
        <v>2032.88</v>
      </c>
      <c r="L17" s="172">
        <v>21</v>
      </c>
      <c r="M17" s="172">
        <f>G17*(1+L17/100)</f>
        <v>0</v>
      </c>
      <c r="N17" s="172">
        <v>1.0217400000000001</v>
      </c>
      <c r="O17" s="172">
        <f>ROUND(E17*N17,2)</f>
        <v>0.17</v>
      </c>
      <c r="P17" s="172">
        <v>0</v>
      </c>
      <c r="Q17" s="173">
        <f>ROUND(E17*P17,2)</f>
        <v>0</v>
      </c>
      <c r="R17" s="158"/>
      <c r="S17" s="158" t="s">
        <v>122</v>
      </c>
      <c r="T17" s="158" t="s">
        <v>123</v>
      </c>
      <c r="U17" s="158">
        <v>23.530999999999999</v>
      </c>
      <c r="V17" s="158">
        <f>ROUND(E17*U17,2)</f>
        <v>3.95</v>
      </c>
      <c r="W17" s="158"/>
      <c r="X17" s="158" t="s">
        <v>124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125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6"/>
      <c r="B18" s="157"/>
      <c r="C18" s="182" t="s">
        <v>141</v>
      </c>
      <c r="D18" s="159"/>
      <c r="E18" s="160">
        <v>0.16800000000000001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3"/>
      <c r="Z18" s="153"/>
      <c r="AA18" s="153"/>
      <c r="AB18" s="153"/>
      <c r="AC18" s="153"/>
      <c r="AD18" s="153"/>
      <c r="AE18" s="153"/>
      <c r="AF18" s="153"/>
      <c r="AG18" s="153" t="s">
        <v>127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68">
        <v>6</v>
      </c>
      <c r="B19" s="169" t="s">
        <v>142</v>
      </c>
      <c r="C19" s="181" t="s">
        <v>143</v>
      </c>
      <c r="D19" s="170" t="s">
        <v>144</v>
      </c>
      <c r="E19" s="171">
        <v>15</v>
      </c>
      <c r="F19" s="172"/>
      <c r="G19" s="172">
        <f>ROUND(E19*F19,2)</f>
        <v>0</v>
      </c>
      <c r="H19" s="172">
        <v>21</v>
      </c>
      <c r="I19" s="172">
        <f>ROUND(E19*H19,2)</f>
        <v>315</v>
      </c>
      <c r="J19" s="172">
        <v>0</v>
      </c>
      <c r="K19" s="172">
        <f>ROUND(E19*J19,2)</f>
        <v>0</v>
      </c>
      <c r="L19" s="172">
        <v>21</v>
      </c>
      <c r="M19" s="172">
        <f>G19*(1+L19/100)</f>
        <v>0</v>
      </c>
      <c r="N19" s="172">
        <v>4.0000000000000002E-4</v>
      </c>
      <c r="O19" s="172">
        <f>ROUND(E19*N19,2)</f>
        <v>0.01</v>
      </c>
      <c r="P19" s="172">
        <v>0</v>
      </c>
      <c r="Q19" s="173">
        <f>ROUND(E19*P19,2)</f>
        <v>0</v>
      </c>
      <c r="R19" s="158"/>
      <c r="S19" s="158" t="s">
        <v>145</v>
      </c>
      <c r="T19" s="158" t="s">
        <v>146</v>
      </c>
      <c r="U19" s="158">
        <v>0</v>
      </c>
      <c r="V19" s="158">
        <f>ROUND(E19*U19,2)</f>
        <v>0</v>
      </c>
      <c r="W19" s="158"/>
      <c r="X19" s="158" t="s">
        <v>147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148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6"/>
      <c r="B20" s="157"/>
      <c r="C20" s="182" t="s">
        <v>149</v>
      </c>
      <c r="D20" s="159"/>
      <c r="E20" s="160">
        <v>15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3"/>
      <c r="Z20" s="153"/>
      <c r="AA20" s="153"/>
      <c r="AB20" s="153"/>
      <c r="AC20" s="153"/>
      <c r="AD20" s="153"/>
      <c r="AE20" s="153"/>
      <c r="AF20" s="153"/>
      <c r="AG20" s="153" t="s">
        <v>127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62" t="s">
        <v>117</v>
      </c>
      <c r="B21" s="163" t="s">
        <v>72</v>
      </c>
      <c r="C21" s="180" t="s">
        <v>73</v>
      </c>
      <c r="D21" s="164"/>
      <c r="E21" s="165"/>
      <c r="F21" s="166"/>
      <c r="G21" s="166">
        <f>SUMIF(AG22:AG30,"&lt;&gt;NOR",G22:G30)</f>
        <v>0</v>
      </c>
      <c r="H21" s="166"/>
      <c r="I21" s="166">
        <f>SUM(I22:I30)</f>
        <v>3242.8600000000006</v>
      </c>
      <c r="J21" s="166"/>
      <c r="K21" s="166">
        <f>SUM(K22:K30)</f>
        <v>3650.8999999999996</v>
      </c>
      <c r="L21" s="166"/>
      <c r="M21" s="166">
        <f>SUM(M22:M30)</f>
        <v>0</v>
      </c>
      <c r="N21" s="166"/>
      <c r="O21" s="166">
        <f>SUM(O22:O30)</f>
        <v>1.3599999999999999</v>
      </c>
      <c r="P21" s="166"/>
      <c r="Q21" s="167">
        <f>SUM(Q22:Q30)</f>
        <v>0</v>
      </c>
      <c r="R21" s="161"/>
      <c r="S21" s="161"/>
      <c r="T21" s="161"/>
      <c r="U21" s="161"/>
      <c r="V21" s="161">
        <f>SUM(V22:V30)</f>
        <v>6.29</v>
      </c>
      <c r="W21" s="161"/>
      <c r="X21" s="161"/>
      <c r="AG21" t="s">
        <v>118</v>
      </c>
    </row>
    <row r="22" spans="1:60" ht="22.5" outlineLevel="1" x14ac:dyDescent="0.2">
      <c r="A22" s="168">
        <v>7</v>
      </c>
      <c r="B22" s="169" t="s">
        <v>150</v>
      </c>
      <c r="C22" s="181" t="s">
        <v>151</v>
      </c>
      <c r="D22" s="170" t="s">
        <v>144</v>
      </c>
      <c r="E22" s="171">
        <v>0.6</v>
      </c>
      <c r="F22" s="172"/>
      <c r="G22" s="172">
        <f>ROUND(E22*F22,2)</f>
        <v>0</v>
      </c>
      <c r="H22" s="172">
        <v>0</v>
      </c>
      <c r="I22" s="172">
        <f>ROUND(E22*H22,2)</f>
        <v>0</v>
      </c>
      <c r="J22" s="172">
        <v>480</v>
      </c>
      <c r="K22" s="172">
        <f>ROUND(E22*J22,2)</f>
        <v>288</v>
      </c>
      <c r="L22" s="172">
        <v>21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3">
        <f>ROUND(E22*P22,2)</f>
        <v>0</v>
      </c>
      <c r="R22" s="158"/>
      <c r="S22" s="158" t="s">
        <v>122</v>
      </c>
      <c r="T22" s="158" t="s">
        <v>152</v>
      </c>
      <c r="U22" s="158">
        <v>0.315</v>
      </c>
      <c r="V22" s="158">
        <f>ROUND(E22*U22,2)</f>
        <v>0.19</v>
      </c>
      <c r="W22" s="158"/>
      <c r="X22" s="158" t="s">
        <v>124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125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6"/>
      <c r="B23" s="157"/>
      <c r="C23" s="182" t="s">
        <v>153</v>
      </c>
      <c r="D23" s="159"/>
      <c r="E23" s="160">
        <v>0.6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3"/>
      <c r="Z23" s="153"/>
      <c r="AA23" s="153"/>
      <c r="AB23" s="153"/>
      <c r="AC23" s="153"/>
      <c r="AD23" s="153"/>
      <c r="AE23" s="153"/>
      <c r="AF23" s="153"/>
      <c r="AG23" s="153" t="s">
        <v>127</v>
      </c>
      <c r="AH23" s="153">
        <v>0</v>
      </c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8">
        <v>8</v>
      </c>
      <c r="B24" s="169" t="s">
        <v>154</v>
      </c>
      <c r="C24" s="181" t="s">
        <v>155</v>
      </c>
      <c r="D24" s="170" t="s">
        <v>121</v>
      </c>
      <c r="E24" s="171">
        <v>0.44800000000000001</v>
      </c>
      <c r="F24" s="172"/>
      <c r="G24" s="172">
        <f>ROUND(E24*F24,2)</f>
        <v>0</v>
      </c>
      <c r="H24" s="172">
        <v>3030.63</v>
      </c>
      <c r="I24" s="172">
        <f>ROUND(E24*H24,2)</f>
        <v>1357.72</v>
      </c>
      <c r="J24" s="172">
        <v>534.37</v>
      </c>
      <c r="K24" s="172">
        <f>ROUND(E24*J24,2)</f>
        <v>239.4</v>
      </c>
      <c r="L24" s="172">
        <v>21</v>
      </c>
      <c r="M24" s="172">
        <f>G24*(1+L24/100)</f>
        <v>0</v>
      </c>
      <c r="N24" s="172">
        <v>2.5276700000000001</v>
      </c>
      <c r="O24" s="172">
        <f>ROUND(E24*N24,2)</f>
        <v>1.1299999999999999</v>
      </c>
      <c r="P24" s="172">
        <v>0</v>
      </c>
      <c r="Q24" s="173">
        <f>ROUND(E24*P24,2)</f>
        <v>0</v>
      </c>
      <c r="R24" s="158"/>
      <c r="S24" s="158" t="s">
        <v>122</v>
      </c>
      <c r="T24" s="158" t="s">
        <v>123</v>
      </c>
      <c r="U24" s="158">
        <v>1.093</v>
      </c>
      <c r="V24" s="158">
        <f>ROUND(E24*U24,2)</f>
        <v>0.49</v>
      </c>
      <c r="W24" s="158"/>
      <c r="X24" s="158" t="s">
        <v>124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125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6"/>
      <c r="B25" s="157"/>
      <c r="C25" s="182" t="s">
        <v>156</v>
      </c>
      <c r="D25" s="159"/>
      <c r="E25" s="160">
        <v>0.44800000000000001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3"/>
      <c r="Z25" s="153"/>
      <c r="AA25" s="153"/>
      <c r="AB25" s="153"/>
      <c r="AC25" s="153"/>
      <c r="AD25" s="153"/>
      <c r="AE25" s="153"/>
      <c r="AF25" s="153"/>
      <c r="AG25" s="153" t="s">
        <v>127</v>
      </c>
      <c r="AH25" s="153">
        <v>0</v>
      </c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8">
        <v>9</v>
      </c>
      <c r="B26" s="169" t="s">
        <v>157</v>
      </c>
      <c r="C26" s="181" t="s">
        <v>158</v>
      </c>
      <c r="D26" s="170" t="s">
        <v>133</v>
      </c>
      <c r="E26" s="171">
        <v>4.4800000000000004</v>
      </c>
      <c r="F26" s="172"/>
      <c r="G26" s="172">
        <f>ROUND(E26*F26,2)</f>
        <v>0</v>
      </c>
      <c r="H26" s="172">
        <v>169.14</v>
      </c>
      <c r="I26" s="172">
        <f>ROUND(E26*H26,2)</f>
        <v>757.75</v>
      </c>
      <c r="J26" s="172">
        <v>345.86</v>
      </c>
      <c r="K26" s="172">
        <f>ROUND(E26*J26,2)</f>
        <v>1549.45</v>
      </c>
      <c r="L26" s="172">
        <v>21</v>
      </c>
      <c r="M26" s="172">
        <f>G26*(1+L26/100)</f>
        <v>0</v>
      </c>
      <c r="N26" s="172">
        <v>3.9309999999999998E-2</v>
      </c>
      <c r="O26" s="172">
        <f>ROUND(E26*N26,2)</f>
        <v>0.18</v>
      </c>
      <c r="P26" s="172">
        <v>0</v>
      </c>
      <c r="Q26" s="173">
        <f>ROUND(E26*P26,2)</f>
        <v>0</v>
      </c>
      <c r="R26" s="158"/>
      <c r="S26" s="158" t="s">
        <v>122</v>
      </c>
      <c r="T26" s="158" t="s">
        <v>123</v>
      </c>
      <c r="U26" s="158">
        <v>0.65</v>
      </c>
      <c r="V26" s="158">
        <f>ROUND(E26*U26,2)</f>
        <v>2.91</v>
      </c>
      <c r="W26" s="158"/>
      <c r="X26" s="158" t="s">
        <v>124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125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6"/>
      <c r="B27" s="157"/>
      <c r="C27" s="182" t="s">
        <v>159</v>
      </c>
      <c r="D27" s="159"/>
      <c r="E27" s="160">
        <v>4.4800000000000004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3"/>
      <c r="Z27" s="153"/>
      <c r="AA27" s="153"/>
      <c r="AB27" s="153"/>
      <c r="AC27" s="153"/>
      <c r="AD27" s="153"/>
      <c r="AE27" s="153"/>
      <c r="AF27" s="153"/>
      <c r="AG27" s="153" t="s">
        <v>127</v>
      </c>
      <c r="AH27" s="153">
        <v>0</v>
      </c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74">
        <v>10</v>
      </c>
      <c r="B28" s="175" t="s">
        <v>160</v>
      </c>
      <c r="C28" s="183" t="s">
        <v>161</v>
      </c>
      <c r="D28" s="176" t="s">
        <v>133</v>
      </c>
      <c r="E28" s="177">
        <v>4.4800000000000004</v>
      </c>
      <c r="F28" s="178"/>
      <c r="G28" s="178">
        <f>ROUND(E28*F28,2)</f>
        <v>0</v>
      </c>
      <c r="H28" s="178">
        <v>0</v>
      </c>
      <c r="I28" s="178">
        <f>ROUND(E28*H28,2)</f>
        <v>0</v>
      </c>
      <c r="J28" s="178">
        <v>224</v>
      </c>
      <c r="K28" s="178">
        <f>ROUND(E28*J28,2)</f>
        <v>1003.52</v>
      </c>
      <c r="L28" s="178">
        <v>21</v>
      </c>
      <c r="M28" s="178">
        <f>G28*(1+L28/100)</f>
        <v>0</v>
      </c>
      <c r="N28" s="178">
        <v>0</v>
      </c>
      <c r="O28" s="178">
        <f>ROUND(E28*N28,2)</f>
        <v>0</v>
      </c>
      <c r="P28" s="178">
        <v>0</v>
      </c>
      <c r="Q28" s="179">
        <f>ROUND(E28*P28,2)</f>
        <v>0</v>
      </c>
      <c r="R28" s="158"/>
      <c r="S28" s="158" t="s">
        <v>122</v>
      </c>
      <c r="T28" s="158" t="s">
        <v>123</v>
      </c>
      <c r="U28" s="158">
        <v>0.35</v>
      </c>
      <c r="V28" s="158">
        <f>ROUND(E28*U28,2)</f>
        <v>1.57</v>
      </c>
      <c r="W28" s="158"/>
      <c r="X28" s="158" t="s">
        <v>124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125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8">
        <v>11</v>
      </c>
      <c r="B29" s="169" t="s">
        <v>162</v>
      </c>
      <c r="C29" s="181" t="s">
        <v>163</v>
      </c>
      <c r="D29" s="170" t="s">
        <v>140</v>
      </c>
      <c r="E29" s="171">
        <v>4.48E-2</v>
      </c>
      <c r="F29" s="172"/>
      <c r="G29" s="172">
        <f>ROUND(E29*F29,2)</f>
        <v>0</v>
      </c>
      <c r="H29" s="172">
        <v>25164.86</v>
      </c>
      <c r="I29" s="172">
        <f>ROUND(E29*H29,2)</f>
        <v>1127.3900000000001</v>
      </c>
      <c r="J29" s="172">
        <v>12735.14</v>
      </c>
      <c r="K29" s="172">
        <f>ROUND(E29*J29,2)</f>
        <v>570.53</v>
      </c>
      <c r="L29" s="172">
        <v>21</v>
      </c>
      <c r="M29" s="172">
        <f>G29*(1+L29/100)</f>
        <v>0</v>
      </c>
      <c r="N29" s="172">
        <v>1.0202899999999999</v>
      </c>
      <c r="O29" s="172">
        <f>ROUND(E29*N29,2)</f>
        <v>0.05</v>
      </c>
      <c r="P29" s="172">
        <v>0</v>
      </c>
      <c r="Q29" s="173">
        <f>ROUND(E29*P29,2)</f>
        <v>0</v>
      </c>
      <c r="R29" s="158"/>
      <c r="S29" s="158" t="s">
        <v>122</v>
      </c>
      <c r="T29" s="158" t="s">
        <v>123</v>
      </c>
      <c r="U29" s="158">
        <v>25.271000000000001</v>
      </c>
      <c r="V29" s="158">
        <f>ROUND(E29*U29,2)</f>
        <v>1.1299999999999999</v>
      </c>
      <c r="W29" s="158"/>
      <c r="X29" s="158" t="s">
        <v>124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125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6"/>
      <c r="B30" s="157"/>
      <c r="C30" s="182" t="s">
        <v>164</v>
      </c>
      <c r="D30" s="159"/>
      <c r="E30" s="160">
        <v>4.48E-2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3"/>
      <c r="Z30" s="153"/>
      <c r="AA30" s="153"/>
      <c r="AB30" s="153"/>
      <c r="AC30" s="153"/>
      <c r="AD30" s="153"/>
      <c r="AE30" s="153"/>
      <c r="AF30" s="153"/>
      <c r="AG30" s="153" t="s">
        <v>127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x14ac:dyDescent="0.2">
      <c r="A31" s="162" t="s">
        <v>117</v>
      </c>
      <c r="B31" s="163" t="s">
        <v>74</v>
      </c>
      <c r="C31" s="180" t="s">
        <v>75</v>
      </c>
      <c r="D31" s="164"/>
      <c r="E31" s="165"/>
      <c r="F31" s="166"/>
      <c r="G31" s="166">
        <f>SUMIF(AG32:AG33,"&lt;&gt;NOR",G32:G33)</f>
        <v>0</v>
      </c>
      <c r="H31" s="166"/>
      <c r="I31" s="166">
        <f>SUM(I32:I33)</f>
        <v>0</v>
      </c>
      <c r="J31" s="166"/>
      <c r="K31" s="166">
        <f>SUM(K32:K33)</f>
        <v>252955</v>
      </c>
      <c r="L31" s="166"/>
      <c r="M31" s="166">
        <f>SUM(M32:M33)</f>
        <v>0</v>
      </c>
      <c r="N31" s="166"/>
      <c r="O31" s="166">
        <f>SUM(O32:O33)</f>
        <v>0</v>
      </c>
      <c r="P31" s="166"/>
      <c r="Q31" s="167">
        <f>SUM(Q32:Q33)</f>
        <v>0</v>
      </c>
      <c r="R31" s="161"/>
      <c r="S31" s="161"/>
      <c r="T31" s="161"/>
      <c r="U31" s="161"/>
      <c r="V31" s="161">
        <f>SUM(V32:V33)</f>
        <v>3.94</v>
      </c>
      <c r="W31" s="161"/>
      <c r="X31" s="161"/>
      <c r="AG31" t="s">
        <v>118</v>
      </c>
    </row>
    <row r="32" spans="1:60" outlineLevel="1" x14ac:dyDescent="0.2">
      <c r="A32" s="174">
        <v>12</v>
      </c>
      <c r="B32" s="175" t="s">
        <v>165</v>
      </c>
      <c r="C32" s="183" t="s">
        <v>166</v>
      </c>
      <c r="D32" s="176" t="s">
        <v>167</v>
      </c>
      <c r="E32" s="177">
        <v>1</v>
      </c>
      <c r="F32" s="178"/>
      <c r="G32" s="178">
        <f>ROUND(E32*F32,2)</f>
        <v>0</v>
      </c>
      <c r="H32" s="178">
        <v>0</v>
      </c>
      <c r="I32" s="178">
        <f>ROUND(E32*H32,2)</f>
        <v>0</v>
      </c>
      <c r="J32" s="178">
        <v>2955</v>
      </c>
      <c r="K32" s="178">
        <f>ROUND(E32*J32,2)</f>
        <v>2955</v>
      </c>
      <c r="L32" s="178">
        <v>21</v>
      </c>
      <c r="M32" s="178">
        <f>G32*(1+L32/100)</f>
        <v>0</v>
      </c>
      <c r="N32" s="178">
        <v>0</v>
      </c>
      <c r="O32" s="178">
        <f>ROUND(E32*N32,2)</f>
        <v>0</v>
      </c>
      <c r="P32" s="178">
        <v>0</v>
      </c>
      <c r="Q32" s="179">
        <f>ROUND(E32*P32,2)</f>
        <v>0</v>
      </c>
      <c r="R32" s="158"/>
      <c r="S32" s="158" t="s">
        <v>122</v>
      </c>
      <c r="T32" s="158" t="s">
        <v>123</v>
      </c>
      <c r="U32" s="158">
        <v>3.94</v>
      </c>
      <c r="V32" s="158">
        <f>ROUND(E32*U32,2)</f>
        <v>3.94</v>
      </c>
      <c r="W32" s="158"/>
      <c r="X32" s="158" t="s">
        <v>124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125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33.75" outlineLevel="1" x14ac:dyDescent="0.2">
      <c r="A33" s="174">
        <v>13</v>
      </c>
      <c r="B33" s="175" t="s">
        <v>168</v>
      </c>
      <c r="C33" s="183" t="s">
        <v>169</v>
      </c>
      <c r="D33" s="176" t="s">
        <v>167</v>
      </c>
      <c r="E33" s="177">
        <v>1</v>
      </c>
      <c r="F33" s="178"/>
      <c r="G33" s="178">
        <f>ROUND(E33*F33,2)</f>
        <v>0</v>
      </c>
      <c r="H33" s="178">
        <v>0</v>
      </c>
      <c r="I33" s="178">
        <f>ROUND(E33*H33,2)</f>
        <v>0</v>
      </c>
      <c r="J33" s="178">
        <v>250000</v>
      </c>
      <c r="K33" s="178">
        <f>ROUND(E33*J33,2)</f>
        <v>250000</v>
      </c>
      <c r="L33" s="178">
        <v>21</v>
      </c>
      <c r="M33" s="178">
        <f>G33*(1+L33/100)</f>
        <v>0</v>
      </c>
      <c r="N33" s="178">
        <v>0</v>
      </c>
      <c r="O33" s="178">
        <f>ROUND(E33*N33,2)</f>
        <v>0</v>
      </c>
      <c r="P33" s="178">
        <v>0</v>
      </c>
      <c r="Q33" s="179">
        <f>ROUND(E33*P33,2)</f>
        <v>0</v>
      </c>
      <c r="R33" s="158"/>
      <c r="S33" s="158" t="s">
        <v>145</v>
      </c>
      <c r="T33" s="158" t="s">
        <v>152</v>
      </c>
      <c r="U33" s="158">
        <v>0</v>
      </c>
      <c r="V33" s="158">
        <f>ROUND(E33*U33,2)</f>
        <v>0</v>
      </c>
      <c r="W33" s="158"/>
      <c r="X33" s="158" t="s">
        <v>124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125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62" t="s">
        <v>117</v>
      </c>
      <c r="B34" s="163" t="s">
        <v>76</v>
      </c>
      <c r="C34" s="180" t="s">
        <v>77</v>
      </c>
      <c r="D34" s="164"/>
      <c r="E34" s="165"/>
      <c r="F34" s="166"/>
      <c r="G34" s="166">
        <f>SUMIF(AG35:AG45,"&lt;&gt;NOR",G35:G45)</f>
        <v>0</v>
      </c>
      <c r="H34" s="166"/>
      <c r="I34" s="166">
        <f>SUM(I35:I45)</f>
        <v>3914.3199999999997</v>
      </c>
      <c r="J34" s="166"/>
      <c r="K34" s="166">
        <f>SUM(K35:K45)</f>
        <v>3237.3099999999995</v>
      </c>
      <c r="L34" s="166"/>
      <c r="M34" s="166">
        <f>SUM(M35:M45)</f>
        <v>0</v>
      </c>
      <c r="N34" s="166"/>
      <c r="O34" s="166">
        <f>SUM(O35:O45)</f>
        <v>6.29</v>
      </c>
      <c r="P34" s="166"/>
      <c r="Q34" s="167">
        <f>SUM(Q35:Q45)</f>
        <v>0</v>
      </c>
      <c r="R34" s="161"/>
      <c r="S34" s="161"/>
      <c r="T34" s="161"/>
      <c r="U34" s="161"/>
      <c r="V34" s="161">
        <f>SUM(V35:V45)</f>
        <v>8.0699999999999985</v>
      </c>
      <c r="W34" s="161"/>
      <c r="X34" s="161"/>
      <c r="AG34" t="s">
        <v>118</v>
      </c>
    </row>
    <row r="35" spans="1:60" outlineLevel="1" x14ac:dyDescent="0.2">
      <c r="A35" s="168">
        <v>14</v>
      </c>
      <c r="B35" s="169" t="s">
        <v>170</v>
      </c>
      <c r="C35" s="181" t="s">
        <v>171</v>
      </c>
      <c r="D35" s="170" t="s">
        <v>133</v>
      </c>
      <c r="E35" s="171">
        <v>0.64</v>
      </c>
      <c r="F35" s="172"/>
      <c r="G35" s="172">
        <f>ROUND(E35*F35,2)</f>
        <v>0</v>
      </c>
      <c r="H35" s="172">
        <v>151.09</v>
      </c>
      <c r="I35" s="172">
        <f>ROUND(E35*H35,2)</f>
        <v>96.7</v>
      </c>
      <c r="J35" s="172">
        <v>22.91</v>
      </c>
      <c r="K35" s="172">
        <f>ROUND(E35*J35,2)</f>
        <v>14.66</v>
      </c>
      <c r="L35" s="172">
        <v>21</v>
      </c>
      <c r="M35" s="172">
        <f>G35*(1+L35/100)</f>
        <v>0</v>
      </c>
      <c r="N35" s="172">
        <v>1.6000000000000001E-3</v>
      </c>
      <c r="O35" s="172">
        <f>ROUND(E35*N35,2)</f>
        <v>0</v>
      </c>
      <c r="P35" s="172">
        <v>0</v>
      </c>
      <c r="Q35" s="173">
        <f>ROUND(E35*P35,2)</f>
        <v>0</v>
      </c>
      <c r="R35" s="158"/>
      <c r="S35" s="158" t="s">
        <v>122</v>
      </c>
      <c r="T35" s="158" t="s">
        <v>122</v>
      </c>
      <c r="U35" s="158">
        <v>0.05</v>
      </c>
      <c r="V35" s="158">
        <f>ROUND(E35*U35,2)</f>
        <v>0.03</v>
      </c>
      <c r="W35" s="158"/>
      <c r="X35" s="158" t="s">
        <v>124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125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6"/>
      <c r="B36" s="157"/>
      <c r="C36" s="182" t="s">
        <v>172</v>
      </c>
      <c r="D36" s="159"/>
      <c r="E36" s="160">
        <v>0.64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3"/>
      <c r="Z36" s="153"/>
      <c r="AA36" s="153"/>
      <c r="AB36" s="153"/>
      <c r="AC36" s="153"/>
      <c r="AD36" s="153"/>
      <c r="AE36" s="153"/>
      <c r="AF36" s="153"/>
      <c r="AG36" s="153" t="s">
        <v>127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8">
        <v>15</v>
      </c>
      <c r="B37" s="169" t="s">
        <v>173</v>
      </c>
      <c r="C37" s="181" t="s">
        <v>174</v>
      </c>
      <c r="D37" s="170" t="s">
        <v>121</v>
      </c>
      <c r="E37" s="171">
        <v>1.0149999999999999</v>
      </c>
      <c r="F37" s="172"/>
      <c r="G37" s="172">
        <f>ROUND(E37*F37,2)</f>
        <v>0</v>
      </c>
      <c r="H37" s="172">
        <v>2273.86</v>
      </c>
      <c r="I37" s="172">
        <f>ROUND(E37*H37,2)</f>
        <v>2307.9699999999998</v>
      </c>
      <c r="J37" s="172">
        <v>1001.14</v>
      </c>
      <c r="K37" s="172">
        <f>ROUND(E37*J37,2)</f>
        <v>1016.16</v>
      </c>
      <c r="L37" s="172">
        <v>21</v>
      </c>
      <c r="M37" s="172">
        <f>G37*(1+L37/100)</f>
        <v>0</v>
      </c>
      <c r="N37" s="172">
        <v>2.5249999999999999</v>
      </c>
      <c r="O37" s="172">
        <f>ROUND(E37*N37,2)</f>
        <v>2.56</v>
      </c>
      <c r="P37" s="172">
        <v>0</v>
      </c>
      <c r="Q37" s="173">
        <f>ROUND(E37*P37,2)</f>
        <v>0</v>
      </c>
      <c r="R37" s="158"/>
      <c r="S37" s="158" t="s">
        <v>122</v>
      </c>
      <c r="T37" s="158" t="s">
        <v>123</v>
      </c>
      <c r="U37" s="158">
        <v>2.58</v>
      </c>
      <c r="V37" s="158">
        <f>ROUND(E37*U37,2)</f>
        <v>2.62</v>
      </c>
      <c r="W37" s="158"/>
      <c r="X37" s="158" t="s">
        <v>124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125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6"/>
      <c r="B38" s="157"/>
      <c r="C38" s="182" t="s">
        <v>175</v>
      </c>
      <c r="D38" s="159"/>
      <c r="E38" s="160">
        <v>0.84699999999999998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3"/>
      <c r="Z38" s="153"/>
      <c r="AA38" s="153"/>
      <c r="AB38" s="153"/>
      <c r="AC38" s="153"/>
      <c r="AD38" s="153"/>
      <c r="AE38" s="153"/>
      <c r="AF38" s="153"/>
      <c r="AG38" s="153" t="s">
        <v>127</v>
      </c>
      <c r="AH38" s="153">
        <v>0</v>
      </c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6"/>
      <c r="B39" s="157"/>
      <c r="C39" s="182" t="s">
        <v>176</v>
      </c>
      <c r="D39" s="159"/>
      <c r="E39" s="160">
        <v>0.16800000000000001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3"/>
      <c r="Z39" s="153"/>
      <c r="AA39" s="153"/>
      <c r="AB39" s="153"/>
      <c r="AC39" s="153"/>
      <c r="AD39" s="153"/>
      <c r="AE39" s="153"/>
      <c r="AF39" s="153"/>
      <c r="AG39" s="153" t="s">
        <v>127</v>
      </c>
      <c r="AH39" s="153">
        <v>0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8">
        <v>16</v>
      </c>
      <c r="B40" s="169" t="s">
        <v>177</v>
      </c>
      <c r="C40" s="181" t="s">
        <v>178</v>
      </c>
      <c r="D40" s="170" t="s">
        <v>121</v>
      </c>
      <c r="E40" s="171">
        <v>1.8</v>
      </c>
      <c r="F40" s="172"/>
      <c r="G40" s="172">
        <f>ROUND(E40*F40,2)</f>
        <v>0</v>
      </c>
      <c r="H40" s="172">
        <v>561.1</v>
      </c>
      <c r="I40" s="172">
        <f>ROUND(E40*H40,2)</f>
        <v>1009.98</v>
      </c>
      <c r="J40" s="172">
        <v>696.9</v>
      </c>
      <c r="K40" s="172">
        <f>ROUND(E40*J40,2)</f>
        <v>1254.42</v>
      </c>
      <c r="L40" s="172">
        <v>21</v>
      </c>
      <c r="M40" s="172">
        <f>G40*(1+L40/100)</f>
        <v>0</v>
      </c>
      <c r="N40" s="172">
        <v>1.837</v>
      </c>
      <c r="O40" s="172">
        <f>ROUND(E40*N40,2)</f>
        <v>3.31</v>
      </c>
      <c r="P40" s="172">
        <v>0</v>
      </c>
      <c r="Q40" s="173">
        <f>ROUND(E40*P40,2)</f>
        <v>0</v>
      </c>
      <c r="R40" s="158"/>
      <c r="S40" s="158" t="s">
        <v>122</v>
      </c>
      <c r="T40" s="158" t="s">
        <v>123</v>
      </c>
      <c r="U40" s="158">
        <v>1.8360000000000001</v>
      </c>
      <c r="V40" s="158">
        <f>ROUND(E40*U40,2)</f>
        <v>3.3</v>
      </c>
      <c r="W40" s="158"/>
      <c r="X40" s="158" t="s">
        <v>124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125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6"/>
      <c r="B41" s="157"/>
      <c r="C41" s="182" t="s">
        <v>179</v>
      </c>
      <c r="D41" s="159"/>
      <c r="E41" s="160">
        <v>1.8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3"/>
      <c r="Z41" s="153"/>
      <c r="AA41" s="153"/>
      <c r="AB41" s="153"/>
      <c r="AC41" s="153"/>
      <c r="AD41" s="153"/>
      <c r="AE41" s="153"/>
      <c r="AF41" s="153"/>
      <c r="AG41" s="153" t="s">
        <v>127</v>
      </c>
      <c r="AH41" s="153">
        <v>0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8">
        <v>17</v>
      </c>
      <c r="B42" s="169" t="s">
        <v>180</v>
      </c>
      <c r="C42" s="181" t="s">
        <v>181</v>
      </c>
      <c r="D42" s="170" t="s">
        <v>133</v>
      </c>
      <c r="E42" s="171">
        <v>7.5</v>
      </c>
      <c r="F42" s="172"/>
      <c r="G42" s="172">
        <f>ROUND(E42*F42,2)</f>
        <v>0</v>
      </c>
      <c r="H42" s="172">
        <v>60.52</v>
      </c>
      <c r="I42" s="172">
        <f>ROUND(E42*H42,2)</f>
        <v>453.9</v>
      </c>
      <c r="J42" s="172">
        <v>112.48</v>
      </c>
      <c r="K42" s="172">
        <f>ROUND(E42*J42,2)</f>
        <v>843.6</v>
      </c>
      <c r="L42" s="172">
        <v>21</v>
      </c>
      <c r="M42" s="172">
        <f>G42*(1+L42/100)</f>
        <v>0</v>
      </c>
      <c r="N42" s="172">
        <v>4.9840000000000002E-2</v>
      </c>
      <c r="O42" s="172">
        <f>ROUND(E42*N42,2)</f>
        <v>0.37</v>
      </c>
      <c r="P42" s="172">
        <v>0</v>
      </c>
      <c r="Q42" s="173">
        <f>ROUND(E42*P42,2)</f>
        <v>0</v>
      </c>
      <c r="R42" s="158"/>
      <c r="S42" s="158" t="s">
        <v>122</v>
      </c>
      <c r="T42" s="158" t="s">
        <v>123</v>
      </c>
      <c r="U42" s="158">
        <v>0.25</v>
      </c>
      <c r="V42" s="158">
        <f>ROUND(E42*U42,2)</f>
        <v>1.88</v>
      </c>
      <c r="W42" s="158"/>
      <c r="X42" s="158" t="s">
        <v>124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125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6"/>
      <c r="B43" s="157"/>
      <c r="C43" s="182" t="s">
        <v>182</v>
      </c>
      <c r="D43" s="159"/>
      <c r="E43" s="160">
        <v>7.5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3"/>
      <c r="Z43" s="153"/>
      <c r="AA43" s="153"/>
      <c r="AB43" s="153"/>
      <c r="AC43" s="153"/>
      <c r="AD43" s="153"/>
      <c r="AE43" s="153"/>
      <c r="AF43" s="153"/>
      <c r="AG43" s="153" t="s">
        <v>127</v>
      </c>
      <c r="AH43" s="153">
        <v>0</v>
      </c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8">
        <v>18</v>
      </c>
      <c r="B44" s="169" t="s">
        <v>183</v>
      </c>
      <c r="C44" s="181" t="s">
        <v>184</v>
      </c>
      <c r="D44" s="170" t="s">
        <v>133</v>
      </c>
      <c r="E44" s="171">
        <v>0.64</v>
      </c>
      <c r="F44" s="172"/>
      <c r="G44" s="172">
        <f>ROUND(E44*F44,2)</f>
        <v>0</v>
      </c>
      <c r="H44" s="172">
        <v>71.52</v>
      </c>
      <c r="I44" s="172">
        <f>ROUND(E44*H44,2)</f>
        <v>45.77</v>
      </c>
      <c r="J44" s="172">
        <v>169.48</v>
      </c>
      <c r="K44" s="172">
        <f>ROUND(E44*J44,2)</f>
        <v>108.47</v>
      </c>
      <c r="L44" s="172">
        <v>21</v>
      </c>
      <c r="M44" s="172">
        <f>G44*(1+L44/100)</f>
        <v>0</v>
      </c>
      <c r="N44" s="172">
        <v>7.0800000000000002E-2</v>
      </c>
      <c r="O44" s="172">
        <f>ROUND(E44*N44,2)</f>
        <v>0.05</v>
      </c>
      <c r="P44" s="172">
        <v>0</v>
      </c>
      <c r="Q44" s="173">
        <f>ROUND(E44*P44,2)</f>
        <v>0</v>
      </c>
      <c r="R44" s="158"/>
      <c r="S44" s="158" t="s">
        <v>122</v>
      </c>
      <c r="T44" s="158" t="s">
        <v>123</v>
      </c>
      <c r="U44" s="158">
        <v>0.376</v>
      </c>
      <c r="V44" s="158">
        <f>ROUND(E44*U44,2)</f>
        <v>0.24</v>
      </c>
      <c r="W44" s="158"/>
      <c r="X44" s="158" t="s">
        <v>124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125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6"/>
      <c r="B45" s="157"/>
      <c r="C45" s="182" t="s">
        <v>172</v>
      </c>
      <c r="D45" s="159"/>
      <c r="E45" s="160">
        <v>0.64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3"/>
      <c r="Z45" s="153"/>
      <c r="AA45" s="153"/>
      <c r="AB45" s="153"/>
      <c r="AC45" s="153"/>
      <c r="AD45" s="153"/>
      <c r="AE45" s="153"/>
      <c r="AF45" s="153"/>
      <c r="AG45" s="153" t="s">
        <v>127</v>
      </c>
      <c r="AH45" s="153">
        <v>0</v>
      </c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62" t="s">
        <v>117</v>
      </c>
      <c r="B46" s="163" t="s">
        <v>78</v>
      </c>
      <c r="C46" s="180" t="s">
        <v>79</v>
      </c>
      <c r="D46" s="164"/>
      <c r="E46" s="165"/>
      <c r="F46" s="166"/>
      <c r="G46" s="166">
        <f>SUMIF(AG47:AG47,"&lt;&gt;NOR",G47:G47)</f>
        <v>0</v>
      </c>
      <c r="H46" s="166"/>
      <c r="I46" s="166">
        <f>SUM(I47:I47)</f>
        <v>223.71</v>
      </c>
      <c r="J46" s="166"/>
      <c r="K46" s="166">
        <f>SUM(K47:K47)</f>
        <v>19240.29</v>
      </c>
      <c r="L46" s="166"/>
      <c r="M46" s="166">
        <f>SUM(M47:M47)</f>
        <v>0</v>
      </c>
      <c r="N46" s="166"/>
      <c r="O46" s="166">
        <f>SUM(O47:O47)</f>
        <v>0</v>
      </c>
      <c r="P46" s="166"/>
      <c r="Q46" s="167">
        <f>SUM(Q47:Q47)</f>
        <v>0</v>
      </c>
      <c r="R46" s="161"/>
      <c r="S46" s="161"/>
      <c r="T46" s="161"/>
      <c r="U46" s="161"/>
      <c r="V46" s="161">
        <f>SUM(V47:V47)</f>
        <v>5.38</v>
      </c>
      <c r="W46" s="161"/>
      <c r="X46" s="161"/>
      <c r="AG46" t="s">
        <v>118</v>
      </c>
    </row>
    <row r="47" spans="1:60" outlineLevel="1" x14ac:dyDescent="0.2">
      <c r="A47" s="174">
        <v>19</v>
      </c>
      <c r="B47" s="175" t="s">
        <v>185</v>
      </c>
      <c r="C47" s="183" t="s">
        <v>186</v>
      </c>
      <c r="D47" s="176" t="s">
        <v>187</v>
      </c>
      <c r="E47" s="177">
        <v>1</v>
      </c>
      <c r="F47" s="178"/>
      <c r="G47" s="178">
        <f>ROUND(E47*F47,2)</f>
        <v>0</v>
      </c>
      <c r="H47" s="178">
        <v>223.71</v>
      </c>
      <c r="I47" s="178">
        <f>ROUND(E47*H47,2)</f>
        <v>223.71</v>
      </c>
      <c r="J47" s="178">
        <v>19240.29</v>
      </c>
      <c r="K47" s="178">
        <f>ROUND(E47*J47,2)</f>
        <v>19240.29</v>
      </c>
      <c r="L47" s="178">
        <v>21</v>
      </c>
      <c r="M47" s="178">
        <f>G47*(1+L47/100)</f>
        <v>0</v>
      </c>
      <c r="N47" s="178">
        <v>0</v>
      </c>
      <c r="O47" s="178">
        <f>ROUND(E47*N47,2)</f>
        <v>0</v>
      </c>
      <c r="P47" s="178">
        <v>0</v>
      </c>
      <c r="Q47" s="179">
        <f>ROUND(E47*P47,2)</f>
        <v>0</v>
      </c>
      <c r="R47" s="158"/>
      <c r="S47" s="158" t="s">
        <v>145</v>
      </c>
      <c r="T47" s="158" t="s">
        <v>152</v>
      </c>
      <c r="U47" s="158">
        <v>5.383</v>
      </c>
      <c r="V47" s="158">
        <f>ROUND(E47*U47,2)</f>
        <v>5.38</v>
      </c>
      <c r="W47" s="158"/>
      <c r="X47" s="158" t="s">
        <v>124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125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62" t="s">
        <v>117</v>
      </c>
      <c r="B48" s="163" t="s">
        <v>80</v>
      </c>
      <c r="C48" s="180" t="s">
        <v>81</v>
      </c>
      <c r="D48" s="164"/>
      <c r="E48" s="165"/>
      <c r="F48" s="166"/>
      <c r="G48" s="166">
        <f>SUMIF(AG49:AG49,"&lt;&gt;NOR",G49:G49)</f>
        <v>0</v>
      </c>
      <c r="H48" s="166"/>
      <c r="I48" s="166">
        <f>SUM(I49:I49)</f>
        <v>0</v>
      </c>
      <c r="J48" s="166"/>
      <c r="K48" s="166">
        <f>SUM(K49:K49)</f>
        <v>51557</v>
      </c>
      <c r="L48" s="166"/>
      <c r="M48" s="166">
        <f>SUM(M49:M49)</f>
        <v>0</v>
      </c>
      <c r="N48" s="166"/>
      <c r="O48" s="166">
        <f>SUM(O49:O49)</f>
        <v>0</v>
      </c>
      <c r="P48" s="166"/>
      <c r="Q48" s="167">
        <f>SUM(Q49:Q49)</f>
        <v>0</v>
      </c>
      <c r="R48" s="161"/>
      <c r="S48" s="161"/>
      <c r="T48" s="161"/>
      <c r="U48" s="161"/>
      <c r="V48" s="161">
        <f>SUM(V49:V49)</f>
        <v>1</v>
      </c>
      <c r="W48" s="161"/>
      <c r="X48" s="161"/>
      <c r="AG48" t="s">
        <v>118</v>
      </c>
    </row>
    <row r="49" spans="1:60" outlineLevel="1" x14ac:dyDescent="0.2">
      <c r="A49" s="174">
        <v>20</v>
      </c>
      <c r="B49" s="175" t="s">
        <v>188</v>
      </c>
      <c r="C49" s="183" t="s">
        <v>189</v>
      </c>
      <c r="D49" s="176" t="s">
        <v>187</v>
      </c>
      <c r="E49" s="177">
        <v>1</v>
      </c>
      <c r="F49" s="178"/>
      <c r="G49" s="178">
        <f>ROUND(E49*F49,2)</f>
        <v>0</v>
      </c>
      <c r="H49" s="178">
        <v>0</v>
      </c>
      <c r="I49" s="178">
        <f>ROUND(E49*H49,2)</f>
        <v>0</v>
      </c>
      <c r="J49" s="178">
        <v>51557</v>
      </c>
      <c r="K49" s="178">
        <f>ROUND(E49*J49,2)</f>
        <v>51557</v>
      </c>
      <c r="L49" s="178">
        <v>21</v>
      </c>
      <c r="M49" s="178">
        <f>G49*(1+L49/100)</f>
        <v>0</v>
      </c>
      <c r="N49" s="178">
        <v>0</v>
      </c>
      <c r="O49" s="178">
        <f>ROUND(E49*N49,2)</f>
        <v>0</v>
      </c>
      <c r="P49" s="178">
        <v>0</v>
      </c>
      <c r="Q49" s="179">
        <f>ROUND(E49*P49,2)</f>
        <v>0</v>
      </c>
      <c r="R49" s="158"/>
      <c r="S49" s="158" t="s">
        <v>145</v>
      </c>
      <c r="T49" s="158" t="s">
        <v>152</v>
      </c>
      <c r="U49" s="158">
        <v>1</v>
      </c>
      <c r="V49" s="158">
        <f>ROUND(E49*U49,2)</f>
        <v>1</v>
      </c>
      <c r="W49" s="158"/>
      <c r="X49" s="158" t="s">
        <v>124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125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62" t="s">
        <v>117</v>
      </c>
      <c r="B50" s="163" t="s">
        <v>82</v>
      </c>
      <c r="C50" s="180" t="s">
        <v>83</v>
      </c>
      <c r="D50" s="164"/>
      <c r="E50" s="165"/>
      <c r="F50" s="166"/>
      <c r="G50" s="166">
        <f>SUMIF(AG51:AG51,"&lt;&gt;NOR",G51:G51)</f>
        <v>0</v>
      </c>
      <c r="H50" s="166"/>
      <c r="I50" s="166">
        <f>SUM(I51:I51)</f>
        <v>0</v>
      </c>
      <c r="J50" s="166"/>
      <c r="K50" s="166">
        <f>SUM(K51:K51)</f>
        <v>1216</v>
      </c>
      <c r="L50" s="166"/>
      <c r="M50" s="166">
        <f>SUM(M51:M51)</f>
        <v>0</v>
      </c>
      <c r="N50" s="166"/>
      <c r="O50" s="166">
        <f>SUM(O51:O51)</f>
        <v>0</v>
      </c>
      <c r="P50" s="166"/>
      <c r="Q50" s="167">
        <f>SUM(Q51:Q51)</f>
        <v>0</v>
      </c>
      <c r="R50" s="161"/>
      <c r="S50" s="161"/>
      <c r="T50" s="161"/>
      <c r="U50" s="161"/>
      <c r="V50" s="161">
        <f>SUM(V51:V51)</f>
        <v>1</v>
      </c>
      <c r="W50" s="161"/>
      <c r="X50" s="161"/>
      <c r="AG50" t="s">
        <v>118</v>
      </c>
    </row>
    <row r="51" spans="1:60" ht="22.5" outlineLevel="1" x14ac:dyDescent="0.2">
      <c r="A51" s="174">
        <v>21</v>
      </c>
      <c r="B51" s="175" t="s">
        <v>190</v>
      </c>
      <c r="C51" s="183" t="s">
        <v>191</v>
      </c>
      <c r="D51" s="176" t="s">
        <v>187</v>
      </c>
      <c r="E51" s="177">
        <v>1</v>
      </c>
      <c r="F51" s="178"/>
      <c r="G51" s="178">
        <f>ROUND(E51*F51,2)</f>
        <v>0</v>
      </c>
      <c r="H51" s="178">
        <v>0</v>
      </c>
      <c r="I51" s="178">
        <f>ROUND(E51*H51,2)</f>
        <v>0</v>
      </c>
      <c r="J51" s="178">
        <v>1216</v>
      </c>
      <c r="K51" s="178">
        <f>ROUND(E51*J51,2)</f>
        <v>1216</v>
      </c>
      <c r="L51" s="178">
        <v>21</v>
      </c>
      <c r="M51" s="178">
        <f>G51*(1+L51/100)</f>
        <v>0</v>
      </c>
      <c r="N51" s="178">
        <v>0</v>
      </c>
      <c r="O51" s="178">
        <f>ROUND(E51*N51,2)</f>
        <v>0</v>
      </c>
      <c r="P51" s="178">
        <v>0</v>
      </c>
      <c r="Q51" s="179">
        <f>ROUND(E51*P51,2)</f>
        <v>0</v>
      </c>
      <c r="R51" s="158"/>
      <c r="S51" s="158" t="s">
        <v>145</v>
      </c>
      <c r="T51" s="158" t="s">
        <v>152</v>
      </c>
      <c r="U51" s="158">
        <v>1</v>
      </c>
      <c r="V51" s="158">
        <f>ROUND(E51*U51,2)</f>
        <v>1</v>
      </c>
      <c r="W51" s="158"/>
      <c r="X51" s="158" t="s">
        <v>124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125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x14ac:dyDescent="0.2">
      <c r="A52" s="162" t="s">
        <v>117</v>
      </c>
      <c r="B52" s="163" t="s">
        <v>84</v>
      </c>
      <c r="C52" s="180" t="s">
        <v>85</v>
      </c>
      <c r="D52" s="164"/>
      <c r="E52" s="165"/>
      <c r="F52" s="166"/>
      <c r="G52" s="166">
        <f>SUMIF(AG53:AG53,"&lt;&gt;NOR",G53:G53)</f>
        <v>0</v>
      </c>
      <c r="H52" s="166"/>
      <c r="I52" s="166">
        <f>SUM(I53:I53)</f>
        <v>0</v>
      </c>
      <c r="J52" s="166"/>
      <c r="K52" s="166">
        <f>SUM(K53:K53)</f>
        <v>259116</v>
      </c>
      <c r="L52" s="166"/>
      <c r="M52" s="166">
        <f>SUM(M53:M53)</f>
        <v>0</v>
      </c>
      <c r="N52" s="166"/>
      <c r="O52" s="166">
        <f>SUM(O53:O53)</f>
        <v>0</v>
      </c>
      <c r="P52" s="166"/>
      <c r="Q52" s="167">
        <f>SUM(Q53:Q53)</f>
        <v>0</v>
      </c>
      <c r="R52" s="161"/>
      <c r="S52" s="161"/>
      <c r="T52" s="161"/>
      <c r="U52" s="161"/>
      <c r="V52" s="161">
        <f>SUM(V53:V53)</f>
        <v>0</v>
      </c>
      <c r="W52" s="161"/>
      <c r="X52" s="161"/>
      <c r="AG52" t="s">
        <v>118</v>
      </c>
    </row>
    <row r="53" spans="1:60" outlineLevel="1" x14ac:dyDescent="0.2">
      <c r="A53" s="174">
        <v>22</v>
      </c>
      <c r="B53" s="175" t="s">
        <v>192</v>
      </c>
      <c r="C53" s="183" t="s">
        <v>193</v>
      </c>
      <c r="D53" s="176" t="s">
        <v>187</v>
      </c>
      <c r="E53" s="177">
        <v>1</v>
      </c>
      <c r="F53" s="178"/>
      <c r="G53" s="178">
        <f>ROUND(E53*F53,2)</f>
        <v>0</v>
      </c>
      <c r="H53" s="178">
        <v>0</v>
      </c>
      <c r="I53" s="178">
        <f>ROUND(E53*H53,2)</f>
        <v>0</v>
      </c>
      <c r="J53" s="178">
        <v>259116</v>
      </c>
      <c r="K53" s="178">
        <f>ROUND(E53*J53,2)</f>
        <v>259116</v>
      </c>
      <c r="L53" s="178">
        <v>21</v>
      </c>
      <c r="M53" s="178">
        <f>G53*(1+L53/100)</f>
        <v>0</v>
      </c>
      <c r="N53" s="178">
        <v>0</v>
      </c>
      <c r="O53" s="178">
        <f>ROUND(E53*N53,2)</f>
        <v>0</v>
      </c>
      <c r="P53" s="178">
        <v>0</v>
      </c>
      <c r="Q53" s="179">
        <f>ROUND(E53*P53,2)</f>
        <v>0</v>
      </c>
      <c r="R53" s="158"/>
      <c r="S53" s="158" t="s">
        <v>145</v>
      </c>
      <c r="T53" s="158" t="s">
        <v>152</v>
      </c>
      <c r="U53" s="158">
        <v>0</v>
      </c>
      <c r="V53" s="158">
        <f>ROUND(E53*U53,2)</f>
        <v>0</v>
      </c>
      <c r="W53" s="158"/>
      <c r="X53" s="158" t="s">
        <v>124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125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x14ac:dyDescent="0.2">
      <c r="A54" s="162" t="s">
        <v>117</v>
      </c>
      <c r="B54" s="163" t="s">
        <v>86</v>
      </c>
      <c r="C54" s="180" t="s">
        <v>87</v>
      </c>
      <c r="D54" s="164"/>
      <c r="E54" s="165"/>
      <c r="F54" s="166"/>
      <c r="G54" s="166">
        <f>SUMIF(AG55:AG55,"&lt;&gt;NOR",G55:G55)</f>
        <v>0</v>
      </c>
      <c r="H54" s="166"/>
      <c r="I54" s="166">
        <f>SUM(I55:I55)</f>
        <v>0</v>
      </c>
      <c r="J54" s="166"/>
      <c r="K54" s="166">
        <f>SUM(K55:K55)</f>
        <v>132527</v>
      </c>
      <c r="L54" s="166"/>
      <c r="M54" s="166">
        <f>SUM(M55:M55)</f>
        <v>0</v>
      </c>
      <c r="N54" s="166"/>
      <c r="O54" s="166">
        <f>SUM(O55:O55)</f>
        <v>0</v>
      </c>
      <c r="P54" s="166"/>
      <c r="Q54" s="167">
        <f>SUM(Q55:Q55)</f>
        <v>0</v>
      </c>
      <c r="R54" s="161"/>
      <c r="S54" s="161"/>
      <c r="T54" s="161"/>
      <c r="U54" s="161"/>
      <c r="V54" s="161">
        <f>SUM(V55:V55)</f>
        <v>0.08</v>
      </c>
      <c r="W54" s="161"/>
      <c r="X54" s="161"/>
      <c r="AG54" t="s">
        <v>118</v>
      </c>
    </row>
    <row r="55" spans="1:60" outlineLevel="1" x14ac:dyDescent="0.2">
      <c r="A55" s="174">
        <v>23</v>
      </c>
      <c r="B55" s="175" t="s">
        <v>194</v>
      </c>
      <c r="C55" s="183" t="s">
        <v>195</v>
      </c>
      <c r="D55" s="176" t="s">
        <v>187</v>
      </c>
      <c r="E55" s="177">
        <v>1</v>
      </c>
      <c r="F55" s="178"/>
      <c r="G55" s="178">
        <f>ROUND(E55*F55,2)</f>
        <v>0</v>
      </c>
      <c r="H55" s="178">
        <v>0</v>
      </c>
      <c r="I55" s="178">
        <f>ROUND(E55*H55,2)</f>
        <v>0</v>
      </c>
      <c r="J55" s="178">
        <v>132527</v>
      </c>
      <c r="K55" s="178">
        <f>ROUND(E55*J55,2)</f>
        <v>132527</v>
      </c>
      <c r="L55" s="178">
        <v>21</v>
      </c>
      <c r="M55" s="178">
        <f>G55*(1+L55/100)</f>
        <v>0</v>
      </c>
      <c r="N55" s="178">
        <v>0</v>
      </c>
      <c r="O55" s="178">
        <f>ROUND(E55*N55,2)</f>
        <v>0</v>
      </c>
      <c r="P55" s="178">
        <v>0</v>
      </c>
      <c r="Q55" s="179">
        <f>ROUND(E55*P55,2)</f>
        <v>0</v>
      </c>
      <c r="R55" s="158"/>
      <c r="S55" s="158" t="s">
        <v>145</v>
      </c>
      <c r="T55" s="158" t="s">
        <v>152</v>
      </c>
      <c r="U55" s="158">
        <v>7.8E-2</v>
      </c>
      <c r="V55" s="158">
        <f>ROUND(E55*U55,2)</f>
        <v>0.08</v>
      </c>
      <c r="W55" s="158"/>
      <c r="X55" s="158" t="s">
        <v>124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125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5.5" x14ac:dyDescent="0.2">
      <c r="A56" s="162" t="s">
        <v>117</v>
      </c>
      <c r="B56" s="163" t="s">
        <v>88</v>
      </c>
      <c r="C56" s="180" t="s">
        <v>89</v>
      </c>
      <c r="D56" s="164"/>
      <c r="E56" s="165"/>
      <c r="F56" s="166"/>
      <c r="G56" s="166">
        <f>SUMIF(AG57:AG64,"&lt;&gt;NOR",G57:G64)</f>
        <v>0</v>
      </c>
      <c r="H56" s="166"/>
      <c r="I56" s="166">
        <f>SUM(I57:I64)</f>
        <v>0</v>
      </c>
      <c r="J56" s="166"/>
      <c r="K56" s="166">
        <f>SUM(K57:K64)</f>
        <v>317900</v>
      </c>
      <c r="L56" s="166"/>
      <c r="M56" s="166">
        <f>SUM(M57:M64)</f>
        <v>0</v>
      </c>
      <c r="N56" s="166"/>
      <c r="O56" s="166">
        <f>SUM(O57:O64)</f>
        <v>0</v>
      </c>
      <c r="P56" s="166"/>
      <c r="Q56" s="167">
        <f>SUM(Q57:Q64)</f>
        <v>0</v>
      </c>
      <c r="R56" s="161"/>
      <c r="S56" s="161"/>
      <c r="T56" s="161"/>
      <c r="U56" s="161"/>
      <c r="V56" s="161">
        <f>SUM(V57:V64)</f>
        <v>0</v>
      </c>
      <c r="W56" s="161"/>
      <c r="X56" s="161"/>
      <c r="AG56" t="s">
        <v>118</v>
      </c>
    </row>
    <row r="57" spans="1:60" ht="22.5" outlineLevel="1" x14ac:dyDescent="0.2">
      <c r="A57" s="168">
        <v>24</v>
      </c>
      <c r="B57" s="169" t="s">
        <v>199</v>
      </c>
      <c r="C57" s="181" t="s">
        <v>200</v>
      </c>
      <c r="D57" s="170" t="s">
        <v>201</v>
      </c>
      <c r="E57" s="171">
        <v>1</v>
      </c>
      <c r="F57" s="172"/>
      <c r="G57" s="172">
        <f>ROUND(E57*F57,2)</f>
        <v>0</v>
      </c>
      <c r="H57" s="172">
        <v>0</v>
      </c>
      <c r="I57" s="172">
        <f>ROUND(E57*H57,2)</f>
        <v>0</v>
      </c>
      <c r="J57" s="172">
        <v>317900</v>
      </c>
      <c r="K57" s="172">
        <f>ROUND(E57*J57,2)</f>
        <v>317900</v>
      </c>
      <c r="L57" s="172">
        <v>21</v>
      </c>
      <c r="M57" s="172">
        <f>G57*(1+L57/100)</f>
        <v>0</v>
      </c>
      <c r="N57" s="172">
        <v>0</v>
      </c>
      <c r="O57" s="172">
        <f>ROUND(E57*N57,2)</f>
        <v>0</v>
      </c>
      <c r="P57" s="172">
        <v>0</v>
      </c>
      <c r="Q57" s="173">
        <f>ROUND(E57*P57,2)</f>
        <v>0</v>
      </c>
      <c r="R57" s="158"/>
      <c r="S57" s="158" t="s">
        <v>145</v>
      </c>
      <c r="T57" s="158" t="s">
        <v>152</v>
      </c>
      <c r="U57" s="158">
        <v>0</v>
      </c>
      <c r="V57" s="158">
        <f>ROUND(E57*U57,2)</f>
        <v>0</v>
      </c>
      <c r="W57" s="158"/>
      <c r="X57" s="158" t="s">
        <v>124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125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248"/>
      <c r="B58" s="249"/>
      <c r="C58" s="250" t="s">
        <v>196</v>
      </c>
      <c r="D58" s="251"/>
      <c r="E58" s="252">
        <v>1</v>
      </c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158"/>
      <c r="S58" s="158"/>
      <c r="T58" s="158"/>
      <c r="U58" s="158"/>
      <c r="V58" s="158"/>
      <c r="W58" s="158"/>
      <c r="X58" s="158"/>
      <c r="Y58" s="153"/>
      <c r="Z58" s="153"/>
      <c r="AA58" s="153"/>
      <c r="AB58" s="153"/>
      <c r="AC58" s="153"/>
      <c r="AD58" s="153"/>
      <c r="AE58" s="153"/>
      <c r="AF58" s="153"/>
      <c r="AG58" s="153" t="s">
        <v>127</v>
      </c>
      <c r="AH58" s="153">
        <v>0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248"/>
      <c r="B59" s="249"/>
      <c r="C59" s="250" t="s">
        <v>202</v>
      </c>
      <c r="D59" s="251"/>
      <c r="E59" s="252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158"/>
      <c r="S59" s="158"/>
      <c r="T59" s="158"/>
      <c r="U59" s="158"/>
      <c r="V59" s="158"/>
      <c r="W59" s="158"/>
      <c r="X59" s="158"/>
      <c r="Y59" s="153"/>
      <c r="Z59" s="153"/>
      <c r="AA59" s="153"/>
      <c r="AB59" s="153"/>
      <c r="AC59" s="153"/>
      <c r="AD59" s="153"/>
      <c r="AE59" s="153"/>
      <c r="AF59" s="153"/>
      <c r="AG59" s="153" t="s">
        <v>127</v>
      </c>
      <c r="AH59" s="153">
        <v>0</v>
      </c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ht="22.5" outlineLevel="1" x14ac:dyDescent="0.2">
      <c r="A60" s="248"/>
      <c r="B60" s="249"/>
      <c r="C60" s="250" t="s">
        <v>203</v>
      </c>
      <c r="D60" s="251"/>
      <c r="E60" s="252"/>
      <c r="F60" s="253"/>
      <c r="G60" s="253"/>
      <c r="H60" s="253"/>
      <c r="I60" s="253"/>
      <c r="J60" s="253"/>
      <c r="K60" s="253"/>
      <c r="L60" s="253"/>
      <c r="M60" s="253"/>
      <c r="N60" s="253"/>
      <c r="O60" s="253"/>
      <c r="P60" s="253"/>
      <c r="Q60" s="253"/>
      <c r="R60" s="158"/>
      <c r="S60" s="158"/>
      <c r="T60" s="158"/>
      <c r="U60" s="158"/>
      <c r="V60" s="158"/>
      <c r="W60" s="158"/>
      <c r="X60" s="158"/>
      <c r="Y60" s="153"/>
      <c r="Z60" s="153"/>
      <c r="AA60" s="153"/>
      <c r="AB60" s="153"/>
      <c r="AC60" s="153"/>
      <c r="AD60" s="153"/>
      <c r="AE60" s="153"/>
      <c r="AF60" s="153"/>
      <c r="AG60" s="153" t="s">
        <v>127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248"/>
      <c r="B61" s="249"/>
      <c r="C61" s="250" t="s">
        <v>204</v>
      </c>
      <c r="D61" s="251"/>
      <c r="E61" s="252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158"/>
      <c r="S61" s="158"/>
      <c r="T61" s="158"/>
      <c r="U61" s="158"/>
      <c r="V61" s="158"/>
      <c r="W61" s="158"/>
      <c r="X61" s="158"/>
      <c r="Y61" s="153"/>
      <c r="Z61" s="153"/>
      <c r="AA61" s="153"/>
      <c r="AB61" s="153"/>
      <c r="AC61" s="153"/>
      <c r="AD61" s="153"/>
      <c r="AE61" s="153"/>
      <c r="AF61" s="153"/>
      <c r="AG61" s="153" t="s">
        <v>127</v>
      </c>
      <c r="AH61" s="153">
        <v>0</v>
      </c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248"/>
      <c r="B62" s="249"/>
      <c r="C62" s="250" t="s">
        <v>205</v>
      </c>
      <c r="D62" s="251"/>
      <c r="E62" s="252"/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158"/>
      <c r="S62" s="158"/>
      <c r="T62" s="158"/>
      <c r="U62" s="158"/>
      <c r="V62" s="158"/>
      <c r="W62" s="158"/>
      <c r="X62" s="158"/>
      <c r="Y62" s="153"/>
      <c r="Z62" s="153"/>
      <c r="AA62" s="153"/>
      <c r="AB62" s="153"/>
      <c r="AC62" s="153"/>
      <c r="AD62" s="153"/>
      <c r="AE62" s="153"/>
      <c r="AF62" s="153"/>
      <c r="AG62" s="153" t="s">
        <v>127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ht="22.5" outlineLevel="1" x14ac:dyDescent="0.2">
      <c r="A63" s="248"/>
      <c r="B63" s="249"/>
      <c r="C63" s="250" t="s">
        <v>206</v>
      </c>
      <c r="D63" s="251"/>
      <c r="E63" s="252"/>
      <c r="F63" s="253"/>
      <c r="G63" s="253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158"/>
      <c r="S63" s="158"/>
      <c r="T63" s="158"/>
      <c r="U63" s="158"/>
      <c r="V63" s="158"/>
      <c r="W63" s="158"/>
      <c r="X63" s="158"/>
      <c r="Y63" s="153"/>
      <c r="Z63" s="153"/>
      <c r="AA63" s="153"/>
      <c r="AB63" s="153"/>
      <c r="AC63" s="153"/>
      <c r="AD63" s="153"/>
      <c r="AE63" s="153"/>
      <c r="AF63" s="153"/>
      <c r="AG63" s="153" t="s">
        <v>127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248"/>
      <c r="B64" s="249"/>
      <c r="C64" s="250" t="s">
        <v>207</v>
      </c>
      <c r="D64" s="251"/>
      <c r="E64" s="252"/>
      <c r="F64" s="253"/>
      <c r="G64" s="253"/>
      <c r="H64" s="253"/>
      <c r="I64" s="253"/>
      <c r="J64" s="253"/>
      <c r="K64" s="253"/>
      <c r="L64" s="253"/>
      <c r="M64" s="253"/>
      <c r="N64" s="253"/>
      <c r="O64" s="253"/>
      <c r="P64" s="253"/>
      <c r="Q64" s="253"/>
      <c r="R64" s="158"/>
      <c r="S64" s="158"/>
      <c r="T64" s="158"/>
      <c r="U64" s="158"/>
      <c r="V64" s="158"/>
      <c r="W64" s="158"/>
      <c r="X64" s="158"/>
      <c r="Y64" s="153"/>
      <c r="Z64" s="153"/>
      <c r="AA64" s="153"/>
      <c r="AB64" s="153"/>
      <c r="AC64" s="153"/>
      <c r="AD64" s="153"/>
      <c r="AE64" s="153"/>
      <c r="AF64" s="153"/>
      <c r="AG64" s="153" t="s">
        <v>127</v>
      </c>
      <c r="AH64" s="153">
        <v>0</v>
      </c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33" ht="22.5" x14ac:dyDescent="0.2">
      <c r="A65" s="248"/>
      <c r="B65" s="249"/>
      <c r="C65" s="250" t="s">
        <v>208</v>
      </c>
      <c r="D65" s="251"/>
      <c r="E65" s="252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3"/>
      <c r="S65" s="3"/>
      <c r="T65" s="3"/>
      <c r="U65" s="3"/>
      <c r="V65" s="3"/>
      <c r="W65" s="3"/>
      <c r="X65" s="3"/>
      <c r="AE65">
        <v>15</v>
      </c>
      <c r="AF65">
        <v>21</v>
      </c>
      <c r="AG65" t="s">
        <v>104</v>
      </c>
    </row>
    <row r="66" spans="1:33" ht="22.5" x14ac:dyDescent="0.2">
      <c r="A66" s="248"/>
      <c r="B66" s="249"/>
      <c r="C66" s="250" t="s">
        <v>209</v>
      </c>
      <c r="D66" s="251"/>
      <c r="E66" s="252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AG66" t="s">
        <v>197</v>
      </c>
    </row>
    <row r="67" spans="1:33" ht="22.5" x14ac:dyDescent="0.2">
      <c r="A67" s="248"/>
      <c r="B67" s="249"/>
      <c r="C67" s="250" t="s">
        <v>210</v>
      </c>
      <c r="D67" s="251"/>
      <c r="E67" s="252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</row>
    <row r="68" spans="1:33" x14ac:dyDescent="0.2">
      <c r="A68" s="248"/>
      <c r="B68" s="249"/>
      <c r="C68" s="250" t="s">
        <v>211</v>
      </c>
      <c r="D68" s="251"/>
      <c r="E68" s="252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</row>
    <row r="69" spans="1:33" ht="22.5" x14ac:dyDescent="0.2">
      <c r="A69" s="248"/>
      <c r="B69" s="249"/>
      <c r="C69" s="250" t="s">
        <v>212</v>
      </c>
      <c r="D69" s="251"/>
      <c r="E69" s="252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</row>
    <row r="70" spans="1:33" x14ac:dyDescent="0.2">
      <c r="A70" s="248"/>
      <c r="B70" s="249"/>
      <c r="C70" s="250" t="s">
        <v>213</v>
      </c>
      <c r="D70" s="251"/>
      <c r="E70" s="252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</row>
    <row r="71" spans="1:33" ht="22.5" x14ac:dyDescent="0.2">
      <c r="A71" s="248"/>
      <c r="B71" s="249"/>
      <c r="C71" s="250" t="s">
        <v>214</v>
      </c>
      <c r="D71" s="251"/>
      <c r="E71" s="252"/>
      <c r="F71" s="253"/>
      <c r="G71" s="253"/>
      <c r="H71" s="253"/>
      <c r="I71" s="253"/>
      <c r="J71" s="253"/>
      <c r="K71" s="253"/>
      <c r="L71" s="253"/>
      <c r="M71" s="253"/>
      <c r="N71" s="253"/>
      <c r="O71" s="253"/>
      <c r="P71" s="253"/>
      <c r="Q71" s="253"/>
    </row>
    <row r="72" spans="1:33" x14ac:dyDescent="0.2">
      <c r="A72" s="248"/>
      <c r="B72" s="249"/>
      <c r="C72" s="250" t="s">
        <v>215</v>
      </c>
      <c r="D72" s="251"/>
      <c r="E72" s="252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</row>
    <row r="73" spans="1:33" ht="22.5" x14ac:dyDescent="0.2">
      <c r="A73" s="248"/>
      <c r="B73" s="249"/>
      <c r="C73" s="250" t="s">
        <v>216</v>
      </c>
      <c r="D73" s="251"/>
      <c r="E73" s="252"/>
      <c r="F73" s="253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</row>
    <row r="74" spans="1:33" x14ac:dyDescent="0.2">
      <c r="A74" s="174">
        <v>25</v>
      </c>
      <c r="B74" s="175" t="s">
        <v>217</v>
      </c>
      <c r="C74" s="183" t="s">
        <v>218</v>
      </c>
      <c r="D74" s="176" t="s">
        <v>201</v>
      </c>
      <c r="E74" s="177">
        <v>1</v>
      </c>
      <c r="F74" s="178"/>
      <c r="G74" s="178">
        <f>ROUND(E74*F74,2)</f>
        <v>0</v>
      </c>
      <c r="H74" s="178">
        <v>0</v>
      </c>
      <c r="I74" s="178">
        <f>ROUND(E74*H74,2)</f>
        <v>0</v>
      </c>
      <c r="J74" s="178">
        <v>7820</v>
      </c>
      <c r="K74" s="178">
        <f>ROUND(E74*J74,2)</f>
        <v>7820</v>
      </c>
      <c r="L74" s="178">
        <v>21</v>
      </c>
      <c r="M74" s="178">
        <f>G74*(1+L74/100)</f>
        <v>0</v>
      </c>
      <c r="N74" s="178">
        <v>0</v>
      </c>
      <c r="O74" s="178">
        <f>ROUND(E74*N74,2)</f>
        <v>0</v>
      </c>
      <c r="P74" s="178">
        <v>0</v>
      </c>
      <c r="Q74" s="179">
        <f>ROUND(E74*P74,2)</f>
        <v>0</v>
      </c>
    </row>
    <row r="75" spans="1:33" x14ac:dyDescent="0.2">
      <c r="A75" s="174">
        <v>26</v>
      </c>
      <c r="B75" s="175" t="s">
        <v>219</v>
      </c>
      <c r="C75" s="183" t="s">
        <v>220</v>
      </c>
      <c r="D75" s="176" t="s">
        <v>201</v>
      </c>
      <c r="E75" s="177">
        <v>1</v>
      </c>
      <c r="F75" s="178"/>
      <c r="G75" s="178">
        <f>ROUND(E75*F75,2)</f>
        <v>0</v>
      </c>
      <c r="H75" s="178">
        <v>0</v>
      </c>
      <c r="I75" s="178">
        <f>ROUND(E75*H75,2)</f>
        <v>0</v>
      </c>
      <c r="J75" s="178">
        <v>16000</v>
      </c>
      <c r="K75" s="178">
        <f>ROUND(E75*J75,2)</f>
        <v>16000</v>
      </c>
      <c r="L75" s="178">
        <v>21</v>
      </c>
      <c r="M75" s="178">
        <f>G75*(1+L75/100)</f>
        <v>0</v>
      </c>
      <c r="N75" s="178">
        <v>0</v>
      </c>
      <c r="O75" s="178">
        <f>ROUND(E75*N75,2)</f>
        <v>0</v>
      </c>
      <c r="P75" s="178">
        <v>0</v>
      </c>
      <c r="Q75" s="179">
        <f>ROUND(E75*P75,2)</f>
        <v>0</v>
      </c>
    </row>
    <row r="76" spans="1:33" ht="33.75" x14ac:dyDescent="0.2">
      <c r="A76" s="174">
        <v>27</v>
      </c>
      <c r="B76" s="175" t="s">
        <v>221</v>
      </c>
      <c r="C76" s="183" t="s">
        <v>222</v>
      </c>
      <c r="D76" s="176" t="s">
        <v>201</v>
      </c>
      <c r="E76" s="177">
        <v>1</v>
      </c>
      <c r="F76" s="178"/>
      <c r="G76" s="178">
        <f>ROUND(E76*F76,2)</f>
        <v>0</v>
      </c>
      <c r="H76" s="178">
        <v>0</v>
      </c>
      <c r="I76" s="178">
        <f>ROUND(E76*H76,2)</f>
        <v>0</v>
      </c>
      <c r="J76" s="178">
        <v>16400</v>
      </c>
      <c r="K76" s="178">
        <f>ROUND(E76*J76,2)</f>
        <v>16400</v>
      </c>
      <c r="L76" s="178">
        <v>21</v>
      </c>
      <c r="M76" s="178">
        <f>G76*(1+L76/100)</f>
        <v>0</v>
      </c>
      <c r="N76" s="178">
        <v>0</v>
      </c>
      <c r="O76" s="178">
        <f>ROUND(E76*N76,2)</f>
        <v>0</v>
      </c>
      <c r="P76" s="178">
        <v>0</v>
      </c>
      <c r="Q76" s="179">
        <f>ROUND(E76*P76,2)</f>
        <v>0</v>
      </c>
    </row>
    <row r="77" spans="1:33" x14ac:dyDescent="0.2">
      <c r="A77" s="168">
        <v>28</v>
      </c>
      <c r="B77" s="169" t="s">
        <v>223</v>
      </c>
      <c r="C77" s="181" t="s">
        <v>224</v>
      </c>
      <c r="D77" s="170" t="s">
        <v>201</v>
      </c>
      <c r="E77" s="171">
        <v>1</v>
      </c>
      <c r="F77" s="172"/>
      <c r="G77" s="172">
        <f>ROUND(E77*F77,2)</f>
        <v>0</v>
      </c>
      <c r="H77" s="172">
        <v>0</v>
      </c>
      <c r="I77" s="172">
        <f>ROUND(E77*H77,2)</f>
        <v>0</v>
      </c>
      <c r="J77" s="172">
        <v>14600</v>
      </c>
      <c r="K77" s="172">
        <f>ROUND(E77*J77,2)</f>
        <v>14600</v>
      </c>
      <c r="L77" s="172">
        <v>21</v>
      </c>
      <c r="M77" s="172">
        <f>G77*(1+L77/100)</f>
        <v>0</v>
      </c>
      <c r="N77" s="172">
        <v>0</v>
      </c>
      <c r="O77" s="172">
        <f>ROUND(E77*N77,2)</f>
        <v>0</v>
      </c>
      <c r="P77" s="172">
        <v>0</v>
      </c>
      <c r="Q77" s="173">
        <f>ROUND(E77*P77,2)</f>
        <v>0</v>
      </c>
    </row>
    <row r="78" spans="1:33" x14ac:dyDescent="0.2">
      <c r="A78" s="248"/>
      <c r="B78" s="249"/>
      <c r="C78" s="250" t="s">
        <v>225</v>
      </c>
      <c r="D78" s="251"/>
      <c r="E78" s="252">
        <v>1</v>
      </c>
      <c r="F78" s="253"/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253"/>
    </row>
    <row r="79" spans="1:33" ht="22.5" x14ac:dyDescent="0.2">
      <c r="A79" s="248"/>
      <c r="B79" s="249"/>
      <c r="C79" s="250" t="s">
        <v>226</v>
      </c>
      <c r="D79" s="251"/>
      <c r="E79" s="252"/>
      <c r="F79" s="253"/>
      <c r="G79" s="253"/>
      <c r="H79" s="253"/>
      <c r="I79" s="253"/>
      <c r="J79" s="253"/>
      <c r="K79" s="253"/>
      <c r="L79" s="253"/>
      <c r="M79" s="253"/>
      <c r="N79" s="253"/>
      <c r="O79" s="253"/>
      <c r="P79" s="253"/>
      <c r="Q79" s="253"/>
    </row>
    <row r="80" spans="1:33" ht="22.5" x14ac:dyDescent="0.2">
      <c r="A80" s="248"/>
      <c r="B80" s="249"/>
      <c r="C80" s="250" t="s">
        <v>227</v>
      </c>
      <c r="D80" s="251"/>
      <c r="E80" s="252"/>
      <c r="F80" s="253"/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253"/>
    </row>
    <row r="81" spans="1:17" x14ac:dyDescent="0.2">
      <c r="A81" s="168">
        <v>29</v>
      </c>
      <c r="B81" s="169" t="s">
        <v>228</v>
      </c>
      <c r="C81" s="181" t="s">
        <v>229</v>
      </c>
      <c r="D81" s="170" t="s">
        <v>201</v>
      </c>
      <c r="E81" s="171">
        <v>1</v>
      </c>
      <c r="F81" s="172"/>
      <c r="G81" s="172">
        <f>ROUND(E81*F81,2)</f>
        <v>0</v>
      </c>
      <c r="H81" s="172">
        <v>0</v>
      </c>
      <c r="I81" s="172">
        <f>ROUND(E81*H81,2)</f>
        <v>0</v>
      </c>
      <c r="J81" s="172">
        <v>59700</v>
      </c>
      <c r="K81" s="172">
        <f>ROUND(E81*J81,2)</f>
        <v>59700</v>
      </c>
      <c r="L81" s="172">
        <v>21</v>
      </c>
      <c r="M81" s="172">
        <f>G81*(1+L81/100)</f>
        <v>0</v>
      </c>
      <c r="N81" s="172">
        <v>0</v>
      </c>
      <c r="O81" s="172">
        <f>ROUND(E81*N81,2)</f>
        <v>0</v>
      </c>
      <c r="P81" s="172">
        <v>0</v>
      </c>
      <c r="Q81" s="173">
        <f>ROUND(E81*P81,2)</f>
        <v>0</v>
      </c>
    </row>
    <row r="82" spans="1:17" ht="22.5" x14ac:dyDescent="0.2">
      <c r="A82" s="248"/>
      <c r="B82" s="249"/>
      <c r="C82" s="250" t="s">
        <v>230</v>
      </c>
      <c r="D82" s="251"/>
      <c r="E82" s="252">
        <v>1</v>
      </c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</row>
    <row r="83" spans="1:17" ht="22.5" x14ac:dyDescent="0.2">
      <c r="A83" s="248"/>
      <c r="B83" s="249"/>
      <c r="C83" s="250" t="s">
        <v>231</v>
      </c>
      <c r="D83" s="251"/>
      <c r="E83" s="252"/>
      <c r="F83" s="253"/>
      <c r="G83" s="253"/>
      <c r="H83" s="253"/>
      <c r="I83" s="253"/>
      <c r="J83" s="253"/>
      <c r="K83" s="253"/>
      <c r="L83" s="253"/>
      <c r="M83" s="253"/>
      <c r="N83" s="253"/>
      <c r="O83" s="253"/>
      <c r="P83" s="253"/>
      <c r="Q83" s="253"/>
    </row>
    <row r="84" spans="1:17" x14ac:dyDescent="0.2">
      <c r="A84" s="248"/>
      <c r="B84" s="249"/>
      <c r="C84" s="250" t="s">
        <v>232</v>
      </c>
      <c r="D84" s="251"/>
      <c r="E84" s="252"/>
      <c r="F84" s="253"/>
      <c r="G84" s="253"/>
      <c r="H84" s="253"/>
      <c r="I84" s="253"/>
      <c r="J84" s="253"/>
      <c r="K84" s="253"/>
      <c r="L84" s="253"/>
      <c r="M84" s="253"/>
      <c r="N84" s="253"/>
      <c r="O84" s="253"/>
      <c r="P84" s="253"/>
      <c r="Q84" s="253"/>
    </row>
    <row r="85" spans="1:17" ht="22.5" x14ac:dyDescent="0.2">
      <c r="A85" s="174">
        <v>30</v>
      </c>
      <c r="B85" s="175" t="s">
        <v>233</v>
      </c>
      <c r="C85" s="183" t="s">
        <v>234</v>
      </c>
      <c r="D85" s="176" t="s">
        <v>201</v>
      </c>
      <c r="E85" s="177">
        <v>1</v>
      </c>
      <c r="F85" s="178"/>
      <c r="G85" s="178">
        <f t="shared" ref="G85:G90" si="0">ROUND(E85*F85,2)</f>
        <v>0</v>
      </c>
      <c r="H85" s="178">
        <v>0</v>
      </c>
      <c r="I85" s="178">
        <f t="shared" ref="I85:I90" si="1">ROUND(E85*H85,2)</f>
        <v>0</v>
      </c>
      <c r="J85" s="178">
        <v>47710</v>
      </c>
      <c r="K85" s="178">
        <f t="shared" ref="K85:K90" si="2">ROUND(E85*J85,2)</f>
        <v>47710</v>
      </c>
      <c r="L85" s="178">
        <v>21</v>
      </c>
      <c r="M85" s="178">
        <f t="shared" ref="M85:M90" si="3">G85*(1+L85/100)</f>
        <v>0</v>
      </c>
      <c r="N85" s="178">
        <v>0</v>
      </c>
      <c r="O85" s="178">
        <f t="shared" ref="O85:O90" si="4">ROUND(E85*N85,2)</f>
        <v>0</v>
      </c>
      <c r="P85" s="178">
        <v>0</v>
      </c>
      <c r="Q85" s="179">
        <f t="shared" ref="Q85:Q90" si="5">ROUND(E85*P85,2)</f>
        <v>0</v>
      </c>
    </row>
    <row r="86" spans="1:17" ht="33.75" x14ac:dyDescent="0.2">
      <c r="A86" s="174">
        <v>31</v>
      </c>
      <c r="B86" s="175" t="s">
        <v>235</v>
      </c>
      <c r="C86" s="183" t="s">
        <v>236</v>
      </c>
      <c r="D86" s="176" t="s">
        <v>201</v>
      </c>
      <c r="E86" s="177">
        <v>1</v>
      </c>
      <c r="F86" s="178"/>
      <c r="G86" s="178">
        <f t="shared" si="0"/>
        <v>0</v>
      </c>
      <c r="H86" s="178">
        <v>0</v>
      </c>
      <c r="I86" s="178">
        <f t="shared" si="1"/>
        <v>0</v>
      </c>
      <c r="J86" s="178">
        <v>129670</v>
      </c>
      <c r="K86" s="178">
        <f t="shared" si="2"/>
        <v>129670</v>
      </c>
      <c r="L86" s="178">
        <v>21</v>
      </c>
      <c r="M86" s="178">
        <f t="shared" si="3"/>
        <v>0</v>
      </c>
      <c r="N86" s="178">
        <v>0</v>
      </c>
      <c r="O86" s="178">
        <f t="shared" si="4"/>
        <v>0</v>
      </c>
      <c r="P86" s="178">
        <v>0</v>
      </c>
      <c r="Q86" s="179">
        <f t="shared" si="5"/>
        <v>0</v>
      </c>
    </row>
    <row r="87" spans="1:17" ht="45" x14ac:dyDescent="0.2">
      <c r="A87" s="174">
        <v>32</v>
      </c>
      <c r="B87" s="175" t="s">
        <v>237</v>
      </c>
      <c r="C87" s="183" t="s">
        <v>238</v>
      </c>
      <c r="D87" s="176" t="s">
        <v>201</v>
      </c>
      <c r="E87" s="177">
        <v>1</v>
      </c>
      <c r="F87" s="178"/>
      <c r="G87" s="178">
        <f t="shared" si="0"/>
        <v>0</v>
      </c>
      <c r="H87" s="178">
        <v>0</v>
      </c>
      <c r="I87" s="178">
        <f t="shared" si="1"/>
        <v>0</v>
      </c>
      <c r="J87" s="178">
        <v>37200</v>
      </c>
      <c r="K87" s="178">
        <f t="shared" si="2"/>
        <v>37200</v>
      </c>
      <c r="L87" s="178">
        <v>21</v>
      </c>
      <c r="M87" s="178">
        <f t="shared" si="3"/>
        <v>0</v>
      </c>
      <c r="N87" s="178">
        <v>0</v>
      </c>
      <c r="O87" s="178">
        <f t="shared" si="4"/>
        <v>0</v>
      </c>
      <c r="P87" s="178">
        <v>0</v>
      </c>
      <c r="Q87" s="179">
        <f t="shared" si="5"/>
        <v>0</v>
      </c>
    </row>
    <row r="88" spans="1:17" ht="22.5" x14ac:dyDescent="0.2">
      <c r="A88" s="174">
        <v>33</v>
      </c>
      <c r="B88" s="175" t="s">
        <v>239</v>
      </c>
      <c r="C88" s="183" t="s">
        <v>240</v>
      </c>
      <c r="D88" s="176" t="s">
        <v>201</v>
      </c>
      <c r="E88" s="177">
        <v>1</v>
      </c>
      <c r="F88" s="178"/>
      <c r="G88" s="178">
        <f t="shared" si="0"/>
        <v>0</v>
      </c>
      <c r="H88" s="178">
        <v>0</v>
      </c>
      <c r="I88" s="178">
        <f t="shared" si="1"/>
        <v>0</v>
      </c>
      <c r="J88" s="178">
        <v>24720</v>
      </c>
      <c r="K88" s="178">
        <f t="shared" si="2"/>
        <v>24720</v>
      </c>
      <c r="L88" s="178">
        <v>21</v>
      </c>
      <c r="M88" s="178">
        <f t="shared" si="3"/>
        <v>0</v>
      </c>
      <c r="N88" s="178">
        <v>0</v>
      </c>
      <c r="O88" s="178">
        <f t="shared" si="4"/>
        <v>0</v>
      </c>
      <c r="P88" s="178">
        <v>0</v>
      </c>
      <c r="Q88" s="179">
        <f t="shared" si="5"/>
        <v>0</v>
      </c>
    </row>
    <row r="89" spans="1:17" ht="33.75" x14ac:dyDescent="0.2">
      <c r="A89" s="174">
        <v>34</v>
      </c>
      <c r="B89" s="175" t="s">
        <v>241</v>
      </c>
      <c r="C89" s="183" t="s">
        <v>242</v>
      </c>
      <c r="D89" s="176" t="s">
        <v>201</v>
      </c>
      <c r="E89" s="177">
        <v>1</v>
      </c>
      <c r="F89" s="178"/>
      <c r="G89" s="178">
        <f t="shared" si="0"/>
        <v>0</v>
      </c>
      <c r="H89" s="178">
        <v>0</v>
      </c>
      <c r="I89" s="178">
        <f t="shared" si="1"/>
        <v>0</v>
      </c>
      <c r="J89" s="178">
        <v>28000</v>
      </c>
      <c r="K89" s="178">
        <f t="shared" si="2"/>
        <v>28000</v>
      </c>
      <c r="L89" s="178">
        <v>21</v>
      </c>
      <c r="M89" s="178">
        <f t="shared" si="3"/>
        <v>0</v>
      </c>
      <c r="N89" s="178">
        <v>0</v>
      </c>
      <c r="O89" s="178">
        <f t="shared" si="4"/>
        <v>0</v>
      </c>
      <c r="P89" s="178">
        <v>0</v>
      </c>
      <c r="Q89" s="179">
        <f t="shared" si="5"/>
        <v>0</v>
      </c>
    </row>
    <row r="90" spans="1:17" x14ac:dyDescent="0.2">
      <c r="A90" s="168">
        <v>35</v>
      </c>
      <c r="B90" s="169" t="s">
        <v>243</v>
      </c>
      <c r="C90" s="181" t="s">
        <v>244</v>
      </c>
      <c r="D90" s="170" t="s">
        <v>201</v>
      </c>
      <c r="E90" s="171">
        <v>1</v>
      </c>
      <c r="F90" s="172"/>
      <c r="G90" s="172">
        <f t="shared" si="0"/>
        <v>0</v>
      </c>
      <c r="H90" s="172">
        <v>0</v>
      </c>
      <c r="I90" s="172">
        <f t="shared" si="1"/>
        <v>0</v>
      </c>
      <c r="J90" s="172">
        <v>39600</v>
      </c>
      <c r="K90" s="172">
        <f t="shared" si="2"/>
        <v>39600</v>
      </c>
      <c r="L90" s="172">
        <v>21</v>
      </c>
      <c r="M90" s="172">
        <f t="shared" si="3"/>
        <v>0</v>
      </c>
      <c r="N90" s="172">
        <v>0</v>
      </c>
      <c r="O90" s="172">
        <f t="shared" si="4"/>
        <v>0</v>
      </c>
      <c r="P90" s="172">
        <v>0</v>
      </c>
      <c r="Q90" s="173">
        <f t="shared" si="5"/>
        <v>0</v>
      </c>
    </row>
    <row r="91" spans="1:17" x14ac:dyDescent="0.2">
      <c r="A91" s="248"/>
      <c r="B91" s="249"/>
      <c r="C91" s="250" t="s">
        <v>245</v>
      </c>
      <c r="D91" s="251"/>
      <c r="E91" s="252">
        <v>1</v>
      </c>
      <c r="F91" s="253"/>
      <c r="G91" s="253"/>
      <c r="H91" s="253"/>
      <c r="I91" s="253"/>
      <c r="J91" s="253"/>
      <c r="K91" s="253"/>
      <c r="L91" s="253"/>
      <c r="M91" s="253"/>
      <c r="N91" s="253"/>
      <c r="O91" s="253"/>
      <c r="P91" s="253"/>
      <c r="Q91" s="253"/>
    </row>
    <row r="92" spans="1:17" x14ac:dyDescent="0.2">
      <c r="A92" s="248"/>
      <c r="B92" s="249"/>
      <c r="C92" s="250" t="s">
        <v>246</v>
      </c>
      <c r="D92" s="251"/>
      <c r="E92" s="252"/>
      <c r="F92" s="253"/>
      <c r="G92" s="253"/>
      <c r="H92" s="253"/>
      <c r="I92" s="253"/>
      <c r="J92" s="253"/>
      <c r="K92" s="253"/>
      <c r="L92" s="253"/>
      <c r="M92" s="253"/>
      <c r="N92" s="253"/>
      <c r="O92" s="253"/>
      <c r="P92" s="253"/>
      <c r="Q92" s="253"/>
    </row>
    <row r="93" spans="1:17" x14ac:dyDescent="0.2">
      <c r="A93" s="248"/>
      <c r="B93" s="249"/>
      <c r="C93" s="250" t="s">
        <v>247</v>
      </c>
      <c r="D93" s="251"/>
      <c r="E93" s="252"/>
      <c r="F93" s="253"/>
      <c r="G93" s="253"/>
      <c r="H93" s="253"/>
      <c r="I93" s="253"/>
      <c r="J93" s="253"/>
      <c r="K93" s="253"/>
      <c r="L93" s="253"/>
      <c r="M93" s="253"/>
      <c r="N93" s="253"/>
      <c r="O93" s="253"/>
      <c r="P93" s="253"/>
      <c r="Q93" s="253"/>
    </row>
    <row r="94" spans="1:17" x14ac:dyDescent="0.2">
      <c r="A94" s="248"/>
      <c r="B94" s="249"/>
      <c r="C94" s="250" t="s">
        <v>248</v>
      </c>
      <c r="D94" s="251"/>
      <c r="E94" s="252"/>
      <c r="F94" s="253"/>
      <c r="G94" s="253"/>
      <c r="H94" s="253"/>
      <c r="I94" s="253"/>
      <c r="J94" s="253"/>
      <c r="K94" s="253"/>
      <c r="L94" s="253"/>
      <c r="M94" s="253"/>
      <c r="N94" s="253"/>
      <c r="O94" s="253"/>
      <c r="P94" s="253"/>
      <c r="Q94" s="253"/>
    </row>
    <row r="95" spans="1:17" x14ac:dyDescent="0.2">
      <c r="A95" s="168">
        <v>36</v>
      </c>
      <c r="B95" s="169" t="s">
        <v>249</v>
      </c>
      <c r="C95" s="181" t="s">
        <v>250</v>
      </c>
      <c r="D95" s="170" t="s">
        <v>201</v>
      </c>
      <c r="E95" s="171">
        <v>1</v>
      </c>
      <c r="F95" s="172"/>
      <c r="G95" s="172">
        <f>ROUND(E95*F95,2)</f>
        <v>0</v>
      </c>
      <c r="H95" s="172">
        <v>0</v>
      </c>
      <c r="I95" s="172">
        <f>ROUND(E95*H95,2)</f>
        <v>0</v>
      </c>
      <c r="J95" s="172">
        <v>70530</v>
      </c>
      <c r="K95" s="172">
        <f>ROUND(E95*J95,2)</f>
        <v>70530</v>
      </c>
      <c r="L95" s="172">
        <v>21</v>
      </c>
      <c r="M95" s="172">
        <f>G95*(1+L95/100)</f>
        <v>0</v>
      </c>
      <c r="N95" s="172">
        <v>0</v>
      </c>
      <c r="O95" s="172">
        <f>ROUND(E95*N95,2)</f>
        <v>0</v>
      </c>
      <c r="P95" s="172">
        <v>0</v>
      </c>
      <c r="Q95" s="173">
        <f>ROUND(E95*P95,2)</f>
        <v>0</v>
      </c>
    </row>
    <row r="96" spans="1:17" x14ac:dyDescent="0.2">
      <c r="A96" s="248"/>
      <c r="B96" s="249"/>
      <c r="C96" s="250" t="s">
        <v>251</v>
      </c>
      <c r="D96" s="251"/>
      <c r="E96" s="252">
        <v>1</v>
      </c>
      <c r="F96" s="253"/>
      <c r="G96" s="253"/>
      <c r="H96" s="253"/>
      <c r="I96" s="253"/>
      <c r="J96" s="253"/>
      <c r="K96" s="253"/>
      <c r="L96" s="253"/>
      <c r="M96" s="253"/>
      <c r="N96" s="253"/>
      <c r="O96" s="253"/>
      <c r="P96" s="253"/>
      <c r="Q96" s="253"/>
    </row>
    <row r="97" spans="1:17" x14ac:dyDescent="0.2">
      <c r="A97" s="248"/>
      <c r="B97" s="249"/>
      <c r="C97" s="250" t="s">
        <v>252</v>
      </c>
      <c r="D97" s="251"/>
      <c r="E97" s="252"/>
      <c r="F97" s="253"/>
      <c r="G97" s="253"/>
      <c r="H97" s="253"/>
      <c r="I97" s="253"/>
      <c r="J97" s="253"/>
      <c r="K97" s="253"/>
      <c r="L97" s="253"/>
      <c r="M97" s="253"/>
      <c r="N97" s="253"/>
      <c r="O97" s="253"/>
      <c r="P97" s="253"/>
      <c r="Q97" s="253"/>
    </row>
    <row r="98" spans="1:17" x14ac:dyDescent="0.2">
      <c r="A98" s="248"/>
      <c r="B98" s="249"/>
      <c r="C98" s="250" t="s">
        <v>253</v>
      </c>
      <c r="D98" s="251"/>
      <c r="E98" s="252"/>
      <c r="F98" s="253"/>
      <c r="G98" s="253"/>
      <c r="H98" s="253"/>
      <c r="I98" s="253"/>
      <c r="J98" s="253"/>
      <c r="K98" s="253"/>
      <c r="L98" s="253"/>
      <c r="M98" s="253"/>
      <c r="N98" s="253"/>
      <c r="O98" s="253"/>
      <c r="P98" s="253"/>
      <c r="Q98" s="253"/>
    </row>
    <row r="99" spans="1:17" x14ac:dyDescent="0.2">
      <c r="A99" s="248"/>
      <c r="B99" s="249"/>
      <c r="C99" s="250" t="s">
        <v>254</v>
      </c>
      <c r="D99" s="251"/>
      <c r="E99" s="252"/>
      <c r="F99" s="253"/>
      <c r="G99" s="253"/>
      <c r="H99" s="253"/>
      <c r="I99" s="253"/>
      <c r="J99" s="253"/>
      <c r="K99" s="253"/>
      <c r="L99" s="253"/>
      <c r="M99" s="253"/>
      <c r="N99" s="253"/>
      <c r="O99" s="253"/>
      <c r="P99" s="253"/>
      <c r="Q99" s="253"/>
    </row>
    <row r="100" spans="1:17" x14ac:dyDescent="0.2">
      <c r="A100" s="248"/>
      <c r="B100" s="249"/>
      <c r="C100" s="250" t="s">
        <v>255</v>
      </c>
      <c r="D100" s="251"/>
      <c r="E100" s="252"/>
      <c r="F100" s="253"/>
      <c r="G100" s="253"/>
      <c r="H100" s="253"/>
      <c r="I100" s="253"/>
      <c r="J100" s="253"/>
      <c r="K100" s="253"/>
      <c r="L100" s="253"/>
      <c r="M100" s="253"/>
      <c r="N100" s="253"/>
      <c r="O100" s="253"/>
      <c r="P100" s="253"/>
      <c r="Q100" s="253"/>
    </row>
    <row r="101" spans="1:17" x14ac:dyDescent="0.2">
      <c r="A101" s="248"/>
      <c r="B101" s="249"/>
      <c r="C101" s="250" t="s">
        <v>256</v>
      </c>
      <c r="D101" s="251"/>
      <c r="E101" s="252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</row>
    <row r="102" spans="1:17" x14ac:dyDescent="0.2">
      <c r="A102" s="248"/>
      <c r="B102" s="249"/>
      <c r="C102" s="250" t="s">
        <v>257</v>
      </c>
      <c r="D102" s="251"/>
      <c r="E102" s="252"/>
      <c r="F102" s="253"/>
      <c r="G102" s="253"/>
      <c r="H102" s="253"/>
      <c r="I102" s="253"/>
      <c r="J102" s="253"/>
      <c r="K102" s="253"/>
      <c r="L102" s="253"/>
      <c r="M102" s="253"/>
      <c r="N102" s="253"/>
      <c r="O102" s="253"/>
      <c r="P102" s="253"/>
      <c r="Q102" s="253"/>
    </row>
    <row r="103" spans="1:17" x14ac:dyDescent="0.2">
      <c r="A103" s="248"/>
      <c r="B103" s="249"/>
      <c r="C103" s="250" t="s">
        <v>258</v>
      </c>
      <c r="D103" s="251"/>
      <c r="E103" s="252"/>
      <c r="F103" s="253"/>
      <c r="G103" s="253"/>
      <c r="H103" s="253"/>
      <c r="I103" s="253"/>
      <c r="J103" s="253"/>
      <c r="K103" s="253"/>
      <c r="L103" s="253"/>
      <c r="M103" s="253"/>
      <c r="N103" s="253"/>
      <c r="O103" s="253"/>
      <c r="P103" s="253"/>
      <c r="Q103" s="253"/>
    </row>
    <row r="104" spans="1:17" x14ac:dyDescent="0.2">
      <c r="A104" s="248"/>
      <c r="B104" s="249"/>
      <c r="C104" s="250" t="s">
        <v>259</v>
      </c>
      <c r="D104" s="251"/>
      <c r="E104" s="252"/>
      <c r="F104" s="253"/>
      <c r="G104" s="253"/>
      <c r="H104" s="253"/>
      <c r="I104" s="253"/>
      <c r="J104" s="253"/>
      <c r="K104" s="253"/>
      <c r="L104" s="253"/>
      <c r="M104" s="253"/>
      <c r="N104" s="253"/>
      <c r="O104" s="253"/>
      <c r="P104" s="253"/>
      <c r="Q104" s="253"/>
    </row>
    <row r="105" spans="1:17" x14ac:dyDescent="0.2">
      <c r="A105" s="248"/>
      <c r="B105" s="249"/>
      <c r="C105" s="250" t="s">
        <v>260</v>
      </c>
      <c r="D105" s="251"/>
      <c r="E105" s="252"/>
      <c r="F105" s="253"/>
      <c r="G105" s="253"/>
      <c r="H105" s="253"/>
      <c r="I105" s="253"/>
      <c r="J105" s="253"/>
      <c r="K105" s="253"/>
      <c r="L105" s="253"/>
      <c r="M105" s="253"/>
      <c r="N105" s="253"/>
      <c r="O105" s="253"/>
      <c r="P105" s="253"/>
      <c r="Q105" s="253"/>
    </row>
    <row r="106" spans="1:17" x14ac:dyDescent="0.2">
      <c r="A106" s="248"/>
      <c r="B106" s="249"/>
      <c r="C106" s="250" t="s">
        <v>261</v>
      </c>
      <c r="D106" s="251"/>
      <c r="E106" s="252"/>
      <c r="F106" s="253"/>
      <c r="G106" s="253"/>
      <c r="H106" s="253"/>
      <c r="I106" s="253"/>
      <c r="J106" s="253"/>
      <c r="K106" s="253"/>
      <c r="L106" s="253"/>
      <c r="M106" s="253"/>
      <c r="N106" s="253"/>
      <c r="O106" s="253"/>
      <c r="P106" s="253"/>
      <c r="Q106" s="253"/>
    </row>
    <row r="107" spans="1:17" x14ac:dyDescent="0.2">
      <c r="D107" s="10"/>
    </row>
    <row r="108" spans="1:17" x14ac:dyDescent="0.2">
      <c r="D108" s="10"/>
    </row>
    <row r="109" spans="1:17" x14ac:dyDescent="0.2">
      <c r="D109" s="10"/>
    </row>
    <row r="110" spans="1:17" x14ac:dyDescent="0.2">
      <c r="D110" s="10"/>
    </row>
    <row r="111" spans="1:17" x14ac:dyDescent="0.2">
      <c r="D111" s="10"/>
    </row>
    <row r="112" spans="1:1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AB2F9C-FF7A-4E8F-B64B-287BA5680C10}"/>
</file>

<file path=customXml/itemProps2.xml><?xml version="1.0" encoding="utf-8"?>
<ds:datastoreItem xmlns:ds="http://schemas.openxmlformats.org/officeDocument/2006/customXml" ds:itemID="{A90E35C2-A217-4B68-8B00-2100EB1C8104}"/>
</file>

<file path=customXml/itemProps3.xml><?xml version="1.0" encoding="utf-8"?>
<ds:datastoreItem xmlns:ds="http://schemas.openxmlformats.org/officeDocument/2006/customXml" ds:itemID="{E143085D-C43C-402F-9B6E-3546E72709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06.1 SO 06.1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06.1 SO 06.1 Pol'!Názvy_tisku</vt:lpstr>
      <vt:lpstr>oadresa</vt:lpstr>
      <vt:lpstr>Stavba!Objednatel</vt:lpstr>
      <vt:lpstr>Stavba!Objekt</vt:lpstr>
      <vt:lpstr>'SO 06.1 SO 06.1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Antl</cp:lastModifiedBy>
  <cp:lastPrinted>2020-08-28T10:14:30Z</cp:lastPrinted>
  <dcterms:created xsi:type="dcterms:W3CDTF">2009-04-08T07:15:50Z</dcterms:created>
  <dcterms:modified xsi:type="dcterms:W3CDTF">2021-06-07T06:07:57Z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